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105" windowWidth="25515" windowHeight="11025" tabRatio="800"/>
  </bookViews>
  <sheets>
    <sheet name="Introduction" sheetId="28" r:id="rId1"/>
    <sheet name="Index" sheetId="27" r:id="rId2"/>
    <sheet name="PT4-FDM industries" sheetId="1" r:id="rId3"/>
    <sheet name="PT4-large scale kitchens, etc" sheetId="25" r:id="rId4"/>
    <sheet name="PT4-milking parlour systems " sheetId="26" r:id="rId5"/>
    <sheet name="Pick-lists &amp; Defaults" sheetId="3" r:id="rId6"/>
  </sheets>
  <definedNames>
    <definedName name="_xlnm._FilterDatabase" localSheetId="5" hidden="1">'Pick-lists &amp; Defaults'!#REF!</definedName>
    <definedName name="activeSubstances">'Pick-lists &amp; Defaults'!$B$5:$B$15</definedName>
    <definedName name="Additional_scenario_for_disinfection_in_food__drink_and_milk_insdustries__FDM___Van_der_Poel_1999___ESD_Annex_I__p.30" localSheetId="2">'PT4-FDM industries'!$B$103</definedName>
    <definedName name="ApplicationArea">'Pick-lists &amp; Defaults'!$B$22:$B$23</definedName>
    <definedName name="appway">'Pick-lists &amp; Defaults'!$B$26:$B$28</definedName>
    <definedName name="appway_small">'Pick-lists &amp; Defaults'!$B$31:$B$33</definedName>
    <definedName name="AREAsurf_largescale" localSheetId="3">'PT4-large scale kitchens, etc'!$F$27</definedName>
    <definedName name="AREAsurf_slaught" localSheetId="3">'PT4-large scale kitchens, etc'!$F$26</definedName>
    <definedName name="Assessment_of_entire_plants__e.g.breweries__dairies__beverage_processing_plants___IHO_2006___ESD_Table_5__p.14_15" localSheetId="2">'PT4-FDM industries'!$B$17</definedName>
    <definedName name="CAPSTP_off_site" localSheetId="2">'PT4-FDM industries'!$G$43</definedName>
    <definedName name="CAPSTP_on_site" localSheetId="2">'PT4-FDM industries'!$G$42</definedName>
    <definedName name="Cdisinf" localSheetId="2">'PT4-FDM industries'!$G$117</definedName>
    <definedName name="Cform" localSheetId="2">'PT4-FDM industries'!$G$73</definedName>
    <definedName name="Cform" localSheetId="4">'PT4-milking parlour systems '!$E$17</definedName>
    <definedName name="Cform_set" localSheetId="4">'PT4-milking parlour systems '!#REF!</definedName>
    <definedName name="DIL" localSheetId="2">'PT4-FDM industries'!$G$45</definedName>
    <definedName name="F_dis" localSheetId="2">'PT4-FDM industries'!$G$83</definedName>
    <definedName name="F_water" localSheetId="2">'PT4-FDM industries'!$G$81</definedName>
    <definedName name="Fdis" localSheetId="2">'PT4-FDM industries'!$G$39</definedName>
    <definedName name="Fdis" localSheetId="3">'PT4-large scale kitchens, etc'!$F$31</definedName>
    <definedName name="Fdis" localSheetId="4">'PT4-milking parlour systems '!$E$23</definedName>
    <definedName name="Felim" localSheetId="2">'PT4-FDM industries'!$G$37</definedName>
    <definedName name="Felim" localSheetId="3">'PT4-large scale kitchens, etc'!$F$33</definedName>
    <definedName name="Fraction_air" localSheetId="2">'PT4-FDM industries'!$G$121</definedName>
    <definedName name="Fraction_water" localSheetId="2">'PT4-FDM industries'!$G$119</definedName>
    <definedName name="Fwater" localSheetId="2">'PT4-FDM industries'!$G$35</definedName>
    <definedName name="Fwater" localSheetId="3">'PT4-large scale kitchens, etc'!$F$35</definedName>
    <definedName name="Fwater" localSheetId="4">'PT4-milking parlour systems '!$E$25</definedName>
    <definedName name="General_scenario_for_drink_and_beverage_industry__dairy_industry__breweries__Bakker_2006___ESD_Table_4__p.12_13" localSheetId="2">'PT4-FDM industries'!$B$63</definedName>
    <definedName name="Nappl" localSheetId="2">'PT4-FDM industries'!$G$85</definedName>
    <definedName name="Nappl" localSheetId="3">'PT4-large scale kitchens, etc'!$F$29</definedName>
    <definedName name="Q_ai" localSheetId="2">'PT4-FDM industries'!$G$94</definedName>
    <definedName name="Qai" localSheetId="2">'PT4-FDM industries'!$G$30</definedName>
    <definedName name="Qai" localSheetId="4">'PT4-milking parlour systems '!$E$32</definedName>
    <definedName name="Qai_set" localSheetId="2">'PT4-FDM industries'!$G$31</definedName>
    <definedName name="Qaiappl" localSheetId="3">'PT4-large scale kitchens, etc'!$F$23</definedName>
    <definedName name="Qdisinf" localSheetId="2">'PT4-FDM industries'!$G$113</definedName>
    <definedName name="Qwater" localSheetId="2">'PT4-FDM industries'!$G$115</definedName>
    <definedName name="T_emission" localSheetId="2">'PT4-FDM industries'!$G$87</definedName>
    <definedName name="Temission" localSheetId="2">'PT4-FDM industries'!$G$33</definedName>
    <definedName name="Vforminst" localSheetId="2">'PT4-FDM industries'!$G$75</definedName>
    <definedName name="Vforminst" localSheetId="4">'PT4-milking parlour systems '!$E$19</definedName>
    <definedName name="Vformmix" localSheetId="2">'PT4-FDM industries'!$G$77</definedName>
    <definedName name="Vformtank" localSheetId="2">'PT4-FDM industries'!$G$79</definedName>
    <definedName name="Vformtank" localSheetId="4">'PT4-milking parlour systems '!$E$21</definedName>
  </definedNames>
  <calcPr calcId="145621" concurrentCalc="0"/>
</workbook>
</file>

<file path=xl/calcChain.xml><?xml version="1.0" encoding="utf-8"?>
<calcChain xmlns="http://schemas.openxmlformats.org/spreadsheetml/2006/main">
  <c r="F26" i="25" l="1"/>
  <c r="G23" i="25"/>
  <c r="G94" i="1"/>
  <c r="G30" i="1"/>
  <c r="G52" i="1"/>
  <c r="G54" i="1"/>
  <c r="C32" i="3"/>
  <c r="D32" i="3"/>
  <c r="F27" i="25"/>
  <c r="E32" i="26"/>
  <c r="E34" i="26"/>
  <c r="G130" i="1"/>
  <c r="G128" i="1"/>
  <c r="G96" i="1"/>
  <c r="G27" i="25"/>
  <c r="G26" i="25"/>
  <c r="F43" i="25"/>
  <c r="F44" i="25"/>
</calcChain>
</file>

<file path=xl/sharedStrings.xml><?xml version="1.0" encoding="utf-8"?>
<sst xmlns="http://schemas.openxmlformats.org/spreadsheetml/2006/main" count="365" uniqueCount="173">
  <si>
    <t>Input</t>
  </si>
  <si>
    <t>Output</t>
  </si>
  <si>
    <t>Variable/parameter</t>
  </si>
  <si>
    <t>Unit</t>
  </si>
  <si>
    <t>Symbol</t>
  </si>
  <si>
    <t>[-]</t>
  </si>
  <si>
    <t>Value</t>
  </si>
  <si>
    <t>O</t>
  </si>
  <si>
    <t xml:space="preserve">Instructions for using the table: </t>
  </si>
  <si>
    <t xml:space="preserve">Pick list / Calculation formula </t>
  </si>
  <si>
    <t>Available at: http://echa.europa.eu/en/guidance-documents/guidance-on-biocides-legislation/emission-scenario-documents</t>
  </si>
  <si>
    <t>Select</t>
  </si>
  <si>
    <r>
      <t>kg.d</t>
    </r>
    <r>
      <rPr>
        <vertAlign val="superscript"/>
        <sz val="10"/>
        <color theme="1"/>
        <rFont val="Verdana"/>
        <family val="2"/>
      </rPr>
      <t>-1</t>
    </r>
  </si>
  <si>
    <r>
      <t xml:space="preserve">S/D/O/P </t>
    </r>
    <r>
      <rPr>
        <i/>
        <vertAlign val="superscript"/>
        <sz val="10"/>
        <color rgb="FF0070C0"/>
        <rFont val="Verdana"/>
        <family val="2"/>
      </rPr>
      <t>1</t>
    </r>
  </si>
  <si>
    <t>1) S: data set; D: default; O: output; P: pick list</t>
  </si>
  <si>
    <t>D</t>
  </si>
  <si>
    <t>P</t>
  </si>
  <si>
    <t>??</t>
  </si>
  <si>
    <t>Fraction released to waste water</t>
  </si>
  <si>
    <r>
      <t>F</t>
    </r>
    <r>
      <rPr>
        <vertAlign val="subscript"/>
        <sz val="10"/>
        <color theme="1"/>
        <rFont val="Verdana"/>
        <family val="2"/>
      </rPr>
      <t>water</t>
    </r>
  </si>
  <si>
    <r>
      <t>Elocal</t>
    </r>
    <r>
      <rPr>
        <vertAlign val="subscript"/>
        <sz val="10"/>
        <color theme="1"/>
        <rFont val="Verdana"/>
        <family val="2"/>
      </rPr>
      <t>water</t>
    </r>
  </si>
  <si>
    <t>Environmental Emission Scenarios for Product Type 4: Disinfectants used in food and feed areas</t>
  </si>
  <si>
    <t>ESD for PT 4: Emission scenarios for disinfectants used in food and feed areas (JRC Scientific and Technical Reports, 2011)</t>
  </si>
  <si>
    <t>Amount of biocidal active substance used per year in the local plant</t>
  </si>
  <si>
    <t>Qai</t>
  </si>
  <si>
    <t>Number of emission days per year</t>
  </si>
  <si>
    <t>Temission</t>
  </si>
  <si>
    <r>
      <t>kg.yr</t>
    </r>
    <r>
      <rPr>
        <vertAlign val="superscript"/>
        <sz val="10"/>
        <color theme="1"/>
        <rFont val="Verdana"/>
        <family val="2"/>
      </rPr>
      <t>-1</t>
    </r>
  </si>
  <si>
    <t>Pick list: ESD Table 6</t>
  </si>
  <si>
    <t>Table 6b: active substances</t>
  </si>
  <si>
    <t>average annual amount of AS (100%) applied in breweries (kg/yr)</t>
  </si>
  <si>
    <t>Chlorine</t>
  </si>
  <si>
    <t>Peracetic acid</t>
  </si>
  <si>
    <t>QAV</t>
  </si>
  <si>
    <t>Monobromacetic acid</t>
  </si>
  <si>
    <t>Hydrogen peroxide</t>
  </si>
  <si>
    <t>Propan-1-ol</t>
  </si>
  <si>
    <t>Propan-2-ol</t>
  </si>
  <si>
    <t>Glutardialdehyde</t>
  </si>
  <si>
    <t>Polymers Biguanidhydrochlorid</t>
  </si>
  <si>
    <t>1. In the "Input" table select the active substance used for disinfection in the local plant.</t>
  </si>
  <si>
    <t>2. The field Qai (amount of biocidal active substance used per year in the local plant) will be automatically populated.</t>
  </si>
  <si>
    <r>
      <t>d.yr</t>
    </r>
    <r>
      <rPr>
        <vertAlign val="superscript"/>
        <sz val="10"/>
        <color theme="1"/>
        <rFont val="Verdana"/>
        <family val="2"/>
      </rPr>
      <t>-1</t>
    </r>
  </si>
  <si>
    <t>ESD Table 6</t>
  </si>
  <si>
    <t xml:space="preserve">Fraction of substance eliminated due to on-site pre-treatment of the plant waste water </t>
  </si>
  <si>
    <t>Fraction of substance disintegrated during or after application (before release to the sewage system)</t>
  </si>
  <si>
    <r>
      <t>F</t>
    </r>
    <r>
      <rPr>
        <vertAlign val="subscript"/>
        <sz val="10"/>
        <color theme="1"/>
        <rFont val="Verdana"/>
        <family val="2"/>
      </rPr>
      <t>elim</t>
    </r>
  </si>
  <si>
    <r>
      <t>F</t>
    </r>
    <r>
      <rPr>
        <vertAlign val="subscript"/>
        <sz val="10"/>
        <color theme="1"/>
        <rFont val="Verdana"/>
        <family val="2"/>
      </rPr>
      <t>dis</t>
    </r>
  </si>
  <si>
    <t>Capacity of the STP</t>
  </si>
  <si>
    <t>On-site STP</t>
  </si>
  <si>
    <r>
      <t>CAP</t>
    </r>
    <r>
      <rPr>
        <vertAlign val="subscript"/>
        <sz val="10"/>
        <color theme="1"/>
        <rFont val="Verdana"/>
        <family val="2"/>
      </rPr>
      <t>STP_on-site</t>
    </r>
  </si>
  <si>
    <r>
      <t>CAP</t>
    </r>
    <r>
      <rPr>
        <vertAlign val="subscript"/>
        <sz val="10"/>
        <color theme="1"/>
        <rFont val="Verdana"/>
        <family val="2"/>
      </rPr>
      <t>STP_off-site</t>
    </r>
  </si>
  <si>
    <t xml:space="preserve">Off-site STP (standard STP according to the TGD) </t>
  </si>
  <si>
    <t>DIL</t>
  </si>
  <si>
    <r>
      <t xml:space="preserve">Dilution factor in surface water (standard default according to the TGD) </t>
    </r>
    <r>
      <rPr>
        <vertAlign val="superscript"/>
        <sz val="10"/>
        <color theme="1"/>
        <rFont val="Verdana"/>
        <family val="2"/>
      </rPr>
      <t>2</t>
    </r>
  </si>
  <si>
    <t>Influent concentration of active substance in the off-site STP</t>
  </si>
  <si>
    <r>
      <t>C</t>
    </r>
    <r>
      <rPr>
        <vertAlign val="subscript"/>
        <sz val="10"/>
        <color theme="1"/>
        <rFont val="Verdana"/>
        <family val="2"/>
      </rPr>
      <t>influent</t>
    </r>
  </si>
  <si>
    <r>
      <t>mg.l</t>
    </r>
    <r>
      <rPr>
        <vertAlign val="superscript"/>
        <sz val="10"/>
        <color theme="1"/>
        <rFont val="Verdana"/>
        <family val="2"/>
      </rPr>
      <t>-1</t>
    </r>
  </si>
  <si>
    <r>
      <rPr>
        <b/>
        <sz val="10"/>
        <color theme="1"/>
        <rFont val="Verdana"/>
        <family val="2"/>
      </rPr>
      <t>C</t>
    </r>
    <r>
      <rPr>
        <b/>
        <vertAlign val="subscript"/>
        <sz val="10"/>
        <color theme="1"/>
        <rFont val="Verdana"/>
        <family val="2"/>
      </rPr>
      <t>influent</t>
    </r>
    <r>
      <rPr>
        <b/>
        <sz val="10"/>
        <color theme="1"/>
        <rFont val="Verdana"/>
        <family val="2"/>
      </rPr>
      <t xml:space="preserve"> </t>
    </r>
    <r>
      <rPr>
        <sz val="10"/>
        <color theme="1"/>
        <rFont val="Verdana"/>
        <family val="2"/>
      </rPr>
      <t>= (Qai/Temission) * 1000 * (1-F</t>
    </r>
    <r>
      <rPr>
        <vertAlign val="subscript"/>
        <sz val="10"/>
        <color theme="1"/>
        <rFont val="Verdana"/>
        <family val="2"/>
      </rPr>
      <t>dis</t>
    </r>
    <r>
      <rPr>
        <sz val="10"/>
        <color theme="1"/>
        <rFont val="Verdana"/>
        <family val="2"/>
      </rPr>
      <t>) * (1-F</t>
    </r>
    <r>
      <rPr>
        <vertAlign val="subscript"/>
        <sz val="10"/>
        <color theme="1"/>
        <rFont val="Verdana"/>
        <family val="2"/>
      </rPr>
      <t>elim</t>
    </r>
    <r>
      <rPr>
        <sz val="10"/>
        <color theme="1"/>
        <rFont val="Verdana"/>
        <family val="2"/>
      </rPr>
      <t>) * F</t>
    </r>
    <r>
      <rPr>
        <vertAlign val="subscript"/>
        <sz val="10"/>
        <color theme="1"/>
        <rFont val="Verdana"/>
        <family val="2"/>
      </rPr>
      <t>water</t>
    </r>
    <r>
      <rPr>
        <sz val="10"/>
        <color theme="1"/>
        <rFont val="Verdana"/>
        <family val="2"/>
      </rPr>
      <t xml:space="preserve"> / CAP</t>
    </r>
    <r>
      <rPr>
        <vertAlign val="subscript"/>
        <sz val="10"/>
        <color theme="1"/>
        <rFont val="Verdana"/>
        <family val="2"/>
      </rPr>
      <t>STP_off-site</t>
    </r>
    <r>
      <rPr>
        <sz val="10"/>
        <color theme="1"/>
        <rFont val="Verdana"/>
        <family val="2"/>
      </rPr>
      <t xml:space="preserve"> </t>
    </r>
  </si>
  <si>
    <t>Application rate of the active substance</t>
  </si>
  <si>
    <r>
      <t>Qai</t>
    </r>
    <r>
      <rPr>
        <vertAlign val="subscript"/>
        <sz val="10"/>
        <color theme="1"/>
        <rFont val="Verdana"/>
        <family val="2"/>
      </rPr>
      <t>appl</t>
    </r>
  </si>
  <si>
    <t>S</t>
  </si>
  <si>
    <t>Number of applications per day</t>
  </si>
  <si>
    <t>Nappl</t>
  </si>
  <si>
    <r>
      <t>d</t>
    </r>
    <r>
      <rPr>
        <vertAlign val="superscript"/>
        <sz val="10"/>
        <color theme="1"/>
        <rFont val="Verdana"/>
        <family val="2"/>
      </rPr>
      <t>-1</t>
    </r>
  </si>
  <si>
    <t>Local release to waste water</t>
  </si>
  <si>
    <t>from slaughterhouses</t>
  </si>
  <si>
    <t>from large scale catering kitchens</t>
  </si>
  <si>
    <t>Cform</t>
  </si>
  <si>
    <r>
      <t>kg.l</t>
    </r>
    <r>
      <rPr>
        <vertAlign val="superscript"/>
        <sz val="10"/>
        <color theme="1"/>
        <rFont val="Verdana"/>
        <family val="2"/>
      </rPr>
      <t>-1</t>
    </r>
  </si>
  <si>
    <t>Amount of disinfectant used for cleaning of the milking installation</t>
  </si>
  <si>
    <r>
      <t>Vform</t>
    </r>
    <r>
      <rPr>
        <vertAlign val="subscript"/>
        <sz val="10"/>
        <color theme="1"/>
        <rFont val="Verdana"/>
        <family val="2"/>
      </rPr>
      <t>inst</t>
    </r>
  </si>
  <si>
    <t>130 = 2 *65 (the milk installation is cleaned twice a day)</t>
  </si>
  <si>
    <t>Amount of disinfectant used for cleaning of the milk storage tank</t>
  </si>
  <si>
    <r>
      <t>Vform</t>
    </r>
    <r>
      <rPr>
        <vertAlign val="subscript"/>
        <sz val="10"/>
        <color theme="1"/>
        <rFont val="Verdana"/>
        <family val="2"/>
      </rPr>
      <t>tank</t>
    </r>
  </si>
  <si>
    <r>
      <t>l.d</t>
    </r>
    <r>
      <rPr>
        <vertAlign val="superscript"/>
        <sz val="10"/>
        <color theme="1"/>
        <rFont val="Verdana"/>
        <family val="2"/>
      </rPr>
      <t>-1</t>
    </r>
  </si>
  <si>
    <t>Fraction of the emission to waste water</t>
  </si>
  <si>
    <t xml:space="preserve">Quantity of active ingredient used </t>
  </si>
  <si>
    <t>Local emission to waste water</t>
  </si>
  <si>
    <r>
      <rPr>
        <b/>
        <sz val="10"/>
        <color theme="1"/>
        <rFont val="Verdana"/>
        <family val="2"/>
      </rPr>
      <t>Qai</t>
    </r>
    <r>
      <rPr>
        <sz val="10"/>
        <color theme="1"/>
        <rFont val="Verdana"/>
        <family val="2"/>
      </rPr>
      <t xml:space="preserve"> = Cform * (Vform</t>
    </r>
    <r>
      <rPr>
        <vertAlign val="subscript"/>
        <sz val="10"/>
        <color theme="1"/>
        <rFont val="Verdana"/>
        <family val="2"/>
      </rPr>
      <t>inst</t>
    </r>
    <r>
      <rPr>
        <sz val="10"/>
        <color theme="1"/>
        <rFont val="Verdana"/>
        <family val="2"/>
      </rPr>
      <t xml:space="preserve"> + Vform</t>
    </r>
    <r>
      <rPr>
        <vertAlign val="subscript"/>
        <sz val="10"/>
        <color theme="1"/>
        <rFont val="Verdana"/>
        <family val="2"/>
      </rPr>
      <t>tank</t>
    </r>
    <r>
      <rPr>
        <sz val="10"/>
        <color theme="1"/>
        <rFont val="Verdana"/>
        <family val="2"/>
      </rPr>
      <t>)</t>
    </r>
  </si>
  <si>
    <r>
      <rPr>
        <b/>
        <sz val="10"/>
        <color theme="1"/>
        <rFont val="Verdana"/>
        <family val="2"/>
      </rPr>
      <t>Elocal</t>
    </r>
    <r>
      <rPr>
        <b/>
        <vertAlign val="subscript"/>
        <sz val="10"/>
        <color theme="1"/>
        <rFont val="Verdana"/>
        <family val="2"/>
      </rPr>
      <t>water</t>
    </r>
    <r>
      <rPr>
        <b/>
        <sz val="10"/>
        <color theme="1"/>
        <rFont val="Verdana"/>
        <family val="2"/>
      </rPr>
      <t xml:space="preserve"> </t>
    </r>
    <r>
      <rPr>
        <sz val="10"/>
        <color theme="1"/>
        <rFont val="Verdana"/>
        <family val="2"/>
      </rPr>
      <t>= Qai</t>
    </r>
    <r>
      <rPr>
        <sz val="10"/>
        <color theme="1"/>
        <rFont val="Verdana"/>
        <family val="2"/>
      </rPr>
      <t xml:space="preserve"> * (1-F</t>
    </r>
    <r>
      <rPr>
        <vertAlign val="subscript"/>
        <sz val="10"/>
        <color theme="1"/>
        <rFont val="Verdana"/>
        <family val="2"/>
      </rPr>
      <t>dis</t>
    </r>
    <r>
      <rPr>
        <sz val="10"/>
        <color theme="1"/>
        <rFont val="Verdana"/>
        <family val="2"/>
      </rPr>
      <t>)</t>
    </r>
    <r>
      <rPr>
        <sz val="10"/>
        <color theme="1"/>
        <rFont val="Verdana"/>
        <family val="2"/>
      </rPr>
      <t xml:space="preserve"> * F</t>
    </r>
    <r>
      <rPr>
        <vertAlign val="subscript"/>
        <sz val="10"/>
        <color theme="1"/>
        <rFont val="Verdana"/>
        <family val="2"/>
      </rPr>
      <t>water</t>
    </r>
    <r>
      <rPr>
        <sz val="10"/>
        <color theme="1"/>
        <rFont val="Verdana"/>
        <family val="2"/>
      </rPr>
      <t xml:space="preserve"> /1000</t>
    </r>
  </si>
  <si>
    <t>INDEX</t>
  </si>
  <si>
    <t>Version history</t>
  </si>
  <si>
    <t>v1.0</t>
  </si>
  <si>
    <t>Slaughterhouses and butcheries</t>
  </si>
  <si>
    <t>Large scale catering kitchens and canteens</t>
  </si>
  <si>
    <t>Type of application</t>
  </si>
  <si>
    <t>Fogging/Smoke generation</t>
  </si>
  <si>
    <t>Area/Volume Slaughterhouses/butcheries</t>
  </si>
  <si>
    <t>Area/Volume Kitchens/canteens</t>
  </si>
  <si>
    <t>3. The local releases to water, from slaughterhouses and from large scale catering kitchens will be automatically calculated.</t>
  </si>
  <si>
    <t>Concentration of active ingredient</t>
  </si>
  <si>
    <r>
      <t xml:space="preserve"> g.l</t>
    </r>
    <r>
      <rPr>
        <vertAlign val="superscript"/>
        <sz val="10"/>
        <color theme="1"/>
        <rFont val="Verdana"/>
        <family val="2"/>
      </rPr>
      <t>-1</t>
    </r>
  </si>
  <si>
    <t>Volume of disinfectant used for cleaning of the installation, process lines</t>
  </si>
  <si>
    <t>Volume of disinfectant used for cleaning of the mixing tanks</t>
  </si>
  <si>
    <t>Volume of disinfectant used for cleaning of the storage tanks</t>
  </si>
  <si>
    <t>Fraction of substance disintegrated during or after application (before release to the sewer system)</t>
  </si>
  <si>
    <t>Number of application per day</t>
  </si>
  <si>
    <t>Number of days for the emission</t>
  </si>
  <si>
    <t>Quantity of active ingredient used</t>
  </si>
  <si>
    <t>Emission to waste water</t>
  </si>
  <si>
    <t>l</t>
  </si>
  <si>
    <r>
      <t>Vform</t>
    </r>
    <r>
      <rPr>
        <vertAlign val="subscript"/>
        <sz val="10"/>
        <color theme="1"/>
        <rFont val="Verdana"/>
        <family val="2"/>
      </rPr>
      <t>mix</t>
    </r>
  </si>
  <si>
    <t>d</t>
  </si>
  <si>
    <t>Qa.i.</t>
  </si>
  <si>
    <t>g</t>
  </si>
  <si>
    <r>
      <rPr>
        <b/>
        <sz val="10"/>
        <color theme="1"/>
        <rFont val="Verdana"/>
        <family val="2"/>
      </rPr>
      <t xml:space="preserve">Qa.i. = </t>
    </r>
    <r>
      <rPr>
        <sz val="10"/>
        <color theme="1"/>
        <rFont val="Verdana"/>
        <family val="2"/>
      </rPr>
      <t>Cform * (Vform</t>
    </r>
    <r>
      <rPr>
        <vertAlign val="subscript"/>
        <sz val="10"/>
        <color theme="1"/>
        <rFont val="Verdana"/>
        <family val="2"/>
      </rPr>
      <t>inst</t>
    </r>
    <r>
      <rPr>
        <sz val="10"/>
        <color theme="1"/>
        <rFont val="Verdana"/>
        <family val="2"/>
      </rPr>
      <t xml:space="preserve"> + Vform</t>
    </r>
    <r>
      <rPr>
        <vertAlign val="subscript"/>
        <sz val="10"/>
        <color theme="1"/>
        <rFont val="Verdana"/>
        <family val="2"/>
      </rPr>
      <t>mix</t>
    </r>
    <r>
      <rPr>
        <sz val="10"/>
        <color theme="1"/>
        <rFont val="Verdana"/>
        <family val="2"/>
      </rPr>
      <t xml:space="preserve"> + Vform</t>
    </r>
    <r>
      <rPr>
        <vertAlign val="subscript"/>
        <sz val="10"/>
        <color theme="1"/>
        <rFont val="Verdana"/>
        <family val="2"/>
      </rPr>
      <t>tank</t>
    </r>
    <r>
      <rPr>
        <sz val="10"/>
        <color theme="1"/>
        <rFont val="Verdana"/>
        <family val="2"/>
      </rPr>
      <t>)</t>
    </r>
  </si>
  <si>
    <r>
      <t xml:space="preserve"> l.d</t>
    </r>
    <r>
      <rPr>
        <vertAlign val="superscript"/>
        <sz val="10"/>
        <color theme="1"/>
        <rFont val="Verdana"/>
        <family val="2"/>
      </rPr>
      <t>-1</t>
    </r>
  </si>
  <si>
    <t>Concentration at which active substance is used in water</t>
  </si>
  <si>
    <t>Amount of disinfectant with active substance</t>
  </si>
  <si>
    <t>Amount of water with active substance</t>
  </si>
  <si>
    <r>
      <t>Q</t>
    </r>
    <r>
      <rPr>
        <vertAlign val="subscript"/>
        <sz val="10"/>
        <color theme="1"/>
        <rFont val="Verdana"/>
        <family val="2"/>
      </rPr>
      <t>disinf</t>
    </r>
  </si>
  <si>
    <r>
      <t>Q</t>
    </r>
    <r>
      <rPr>
        <vertAlign val="subscript"/>
        <sz val="10"/>
        <color theme="1"/>
        <rFont val="Verdana"/>
        <family val="2"/>
      </rPr>
      <t>water</t>
    </r>
  </si>
  <si>
    <r>
      <t>C</t>
    </r>
    <r>
      <rPr>
        <vertAlign val="subscript"/>
        <sz val="10"/>
        <color theme="1"/>
        <rFont val="Verdana"/>
        <family val="2"/>
      </rPr>
      <t>disinf</t>
    </r>
  </si>
  <si>
    <t>Fraction released to the air</t>
  </si>
  <si>
    <r>
      <t>F</t>
    </r>
    <r>
      <rPr>
        <vertAlign val="subscript"/>
        <sz val="10"/>
        <color theme="1"/>
        <rFont val="Verdana"/>
        <family val="2"/>
      </rPr>
      <t>air</t>
    </r>
  </si>
  <si>
    <t>Emission rate to waste water</t>
  </si>
  <si>
    <t>Emission rate to air</t>
  </si>
  <si>
    <r>
      <t>Elocal</t>
    </r>
    <r>
      <rPr>
        <vertAlign val="subscript"/>
        <sz val="10"/>
        <color theme="1"/>
        <rFont val="Verdana"/>
        <family val="2"/>
      </rPr>
      <t>air</t>
    </r>
  </si>
  <si>
    <r>
      <t>Elocal</t>
    </r>
    <r>
      <rPr>
        <b/>
        <vertAlign val="subscript"/>
        <sz val="10"/>
        <color theme="1"/>
        <rFont val="Verdana"/>
        <family val="2"/>
      </rPr>
      <t>water</t>
    </r>
    <r>
      <rPr>
        <b/>
        <sz val="10"/>
        <color theme="1"/>
        <rFont val="Verdana"/>
        <family val="2"/>
      </rPr>
      <t xml:space="preserve"> = </t>
    </r>
    <r>
      <rPr>
        <sz val="10"/>
        <color theme="1"/>
        <rFont val="Verdana"/>
        <family val="2"/>
      </rPr>
      <t>Qa.i. * F</t>
    </r>
    <r>
      <rPr>
        <vertAlign val="subscript"/>
        <sz val="10"/>
        <color theme="1"/>
        <rFont val="Verdana"/>
        <family val="2"/>
      </rPr>
      <t>water</t>
    </r>
    <r>
      <rPr>
        <sz val="10"/>
        <color theme="1"/>
        <rFont val="Verdana"/>
        <family val="2"/>
      </rPr>
      <t xml:space="preserve"> * (1-F</t>
    </r>
    <r>
      <rPr>
        <vertAlign val="subscript"/>
        <sz val="10"/>
        <color theme="1"/>
        <rFont val="Verdana"/>
        <family val="2"/>
      </rPr>
      <t>dis</t>
    </r>
    <r>
      <rPr>
        <sz val="10"/>
        <color theme="1"/>
        <rFont val="Verdana"/>
        <family val="2"/>
      </rPr>
      <t>) * Nappl / (1000 * (365/Temission))</t>
    </r>
  </si>
  <si>
    <r>
      <t>Elocal</t>
    </r>
    <r>
      <rPr>
        <b/>
        <vertAlign val="subscript"/>
        <sz val="10"/>
        <color theme="1"/>
        <rFont val="Verdana"/>
        <family val="2"/>
      </rPr>
      <t>water</t>
    </r>
    <r>
      <rPr>
        <b/>
        <sz val="10"/>
        <color theme="1"/>
        <rFont val="Verdana"/>
        <family val="2"/>
      </rPr>
      <t xml:space="preserve"> = </t>
    </r>
    <r>
      <rPr>
        <sz val="10"/>
        <color theme="1"/>
        <rFont val="Verdana"/>
        <family val="2"/>
      </rPr>
      <t>Q</t>
    </r>
    <r>
      <rPr>
        <vertAlign val="subscript"/>
        <sz val="10"/>
        <color theme="1"/>
        <rFont val="Verdana"/>
        <family val="2"/>
      </rPr>
      <t>water</t>
    </r>
    <r>
      <rPr>
        <sz val="10"/>
        <color theme="1"/>
        <rFont val="Verdana"/>
        <family val="2"/>
      </rPr>
      <t xml:space="preserve"> * C</t>
    </r>
    <r>
      <rPr>
        <vertAlign val="subscript"/>
        <sz val="10"/>
        <color theme="1"/>
        <rFont val="Verdana"/>
        <family val="2"/>
      </rPr>
      <t>disinf</t>
    </r>
    <r>
      <rPr>
        <sz val="10"/>
        <color theme="1"/>
        <rFont val="Verdana"/>
        <family val="2"/>
      </rPr>
      <t xml:space="preserve"> * F</t>
    </r>
    <r>
      <rPr>
        <vertAlign val="subscript"/>
        <sz val="10"/>
        <color theme="1"/>
        <rFont val="Verdana"/>
        <family val="2"/>
      </rPr>
      <t>water</t>
    </r>
  </si>
  <si>
    <r>
      <t>Elocal</t>
    </r>
    <r>
      <rPr>
        <b/>
        <vertAlign val="subscript"/>
        <sz val="10"/>
        <color theme="1"/>
        <rFont val="Verdana"/>
        <family val="2"/>
      </rPr>
      <t>air</t>
    </r>
    <r>
      <rPr>
        <b/>
        <sz val="10"/>
        <color theme="1"/>
        <rFont val="Verdana"/>
        <family val="2"/>
      </rPr>
      <t xml:space="preserve"> = </t>
    </r>
    <r>
      <rPr>
        <sz val="10"/>
        <color theme="1"/>
        <rFont val="Verdana"/>
        <family val="2"/>
      </rPr>
      <t>Q</t>
    </r>
    <r>
      <rPr>
        <vertAlign val="subscript"/>
        <sz val="10"/>
        <color theme="1"/>
        <rFont val="Verdana"/>
        <family val="2"/>
      </rPr>
      <t>disinf</t>
    </r>
    <r>
      <rPr>
        <sz val="10"/>
        <color theme="1"/>
        <rFont val="Verdana"/>
        <family val="2"/>
      </rPr>
      <t xml:space="preserve"> * C</t>
    </r>
    <r>
      <rPr>
        <vertAlign val="subscript"/>
        <sz val="10"/>
        <color theme="1"/>
        <rFont val="Verdana"/>
        <family val="2"/>
      </rPr>
      <t>disinf</t>
    </r>
    <r>
      <rPr>
        <sz val="10"/>
        <color theme="1"/>
        <rFont val="Verdana"/>
        <family val="2"/>
      </rPr>
      <t xml:space="preserve"> * F</t>
    </r>
    <r>
      <rPr>
        <vertAlign val="subscript"/>
        <sz val="10"/>
        <color theme="1"/>
        <rFont val="Verdana"/>
        <family val="2"/>
      </rPr>
      <t>air</t>
    </r>
  </si>
  <si>
    <r>
      <t>1. In the "Input" table insert the values for Q</t>
    </r>
    <r>
      <rPr>
        <i/>
        <vertAlign val="subscript"/>
        <sz val="10"/>
        <rFont val="Verdana"/>
        <family val="2"/>
      </rPr>
      <t>disinf</t>
    </r>
    <r>
      <rPr>
        <i/>
        <sz val="10"/>
        <rFont val="Verdana"/>
        <family val="2"/>
      </rPr>
      <t>, Q</t>
    </r>
    <r>
      <rPr>
        <i/>
        <vertAlign val="subscript"/>
        <sz val="10"/>
        <rFont val="Verdana"/>
        <family val="2"/>
      </rPr>
      <t>water</t>
    </r>
    <r>
      <rPr>
        <i/>
        <sz val="10"/>
        <rFont val="Verdana"/>
        <family val="2"/>
      </rPr>
      <t xml:space="preserve"> and C</t>
    </r>
    <r>
      <rPr>
        <i/>
        <vertAlign val="subscript"/>
        <sz val="10"/>
        <rFont val="Verdana"/>
        <family val="2"/>
      </rPr>
      <t>disinf.</t>
    </r>
  </si>
  <si>
    <t>2. The emission rate to waste water and the emission rate to air will be automatically calculated in the "Output" table.</t>
  </si>
  <si>
    <t>Additional scenario for disinfection in food, drink and milk insdustries (FDM) (Van der Poel 1999) (ESD Annex I, p.30)</t>
  </si>
  <si>
    <t>Emission scenario for calculating the releases of disinfectants used in large scale catering kitchens, canteens, slaughterhouses and butcheries  (ESD § 2.2, p.17)</t>
  </si>
  <si>
    <t>Emission scenario for calculating the release of disinfectants used in milking parlour systems (ESD § 2.3, p.24)</t>
  </si>
  <si>
    <t>Emission scenario for calculating the release of disinfectants used in food, drink and milk industries (FDM) (ESD § 2.1.4, p.12)</t>
  </si>
  <si>
    <r>
      <t>g.d</t>
    </r>
    <r>
      <rPr>
        <vertAlign val="superscript"/>
        <sz val="10"/>
        <color theme="1"/>
        <rFont val="Verdana"/>
        <family val="2"/>
      </rPr>
      <t>-1</t>
    </r>
  </si>
  <si>
    <r>
      <rPr>
        <b/>
        <sz val="11"/>
        <color theme="1"/>
        <rFont val="Verdana"/>
        <family val="2"/>
      </rPr>
      <t>Reference document:</t>
    </r>
    <r>
      <rPr>
        <sz val="11"/>
        <color theme="1"/>
        <rFont val="Verdana"/>
        <family val="2"/>
      </rPr>
      <t xml:space="preserve"> </t>
    </r>
  </si>
  <si>
    <t>This workbook provides a calculation tool for estimating the environmental releases from the use of disinfectants in food and feed areas. It consists of three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spreadsheet.</t>
  </si>
  <si>
    <r>
      <t>3. C</t>
    </r>
    <r>
      <rPr>
        <vertAlign val="subscript"/>
        <sz val="10"/>
        <rFont val="Verdana"/>
        <family val="2"/>
      </rPr>
      <t>effluent</t>
    </r>
    <r>
      <rPr>
        <sz val="10"/>
        <rFont val="Verdana"/>
        <family val="2"/>
      </rPr>
      <t xml:space="preserve"> and C</t>
    </r>
    <r>
      <rPr>
        <vertAlign val="subscript"/>
        <sz val="10"/>
        <rFont val="Verdana"/>
        <family val="2"/>
      </rPr>
      <t>influent</t>
    </r>
    <r>
      <rPr>
        <sz val="10"/>
        <rFont val="Verdana"/>
        <family val="2"/>
      </rPr>
      <t xml:space="preserve"> will be automatically calculated in the "Output" table.</t>
    </r>
  </si>
  <si>
    <t>Assessment of entire plants (e.g.breweries, dairies, beverage processing plants) (IHO 2006) (ESD Table 5, p.14-15)</t>
  </si>
  <si>
    <t>General scenario for drink and beverage industry, dairy industry, breweries (Bakker 2006) (ESD Table 4, p.12-13)</t>
  </si>
  <si>
    <r>
      <t>1. In the "Input" table insert the values for Cform, Vform</t>
    </r>
    <r>
      <rPr>
        <vertAlign val="subscript"/>
        <sz val="10"/>
        <rFont val="Verdana"/>
        <family val="2"/>
      </rPr>
      <t>inst</t>
    </r>
    <r>
      <rPr>
        <sz val="10"/>
        <rFont val="Verdana"/>
        <family val="2"/>
      </rPr>
      <t>, Vform</t>
    </r>
    <r>
      <rPr>
        <vertAlign val="subscript"/>
        <sz val="10"/>
        <rFont val="Verdana"/>
        <family val="2"/>
      </rPr>
      <t>mix</t>
    </r>
    <r>
      <rPr>
        <sz val="10"/>
        <rFont val="Verdana"/>
        <family val="2"/>
      </rPr>
      <t>, Vform</t>
    </r>
    <r>
      <rPr>
        <vertAlign val="subscript"/>
        <sz val="10"/>
        <rFont val="Verdana"/>
        <family val="2"/>
      </rPr>
      <t>tank</t>
    </r>
    <r>
      <rPr>
        <sz val="10"/>
        <rFont val="Verdana"/>
        <family val="2"/>
      </rPr>
      <t xml:space="preserve"> and Nappl.</t>
    </r>
  </si>
  <si>
    <r>
      <t>2. Qa.i. and Elocal</t>
    </r>
    <r>
      <rPr>
        <vertAlign val="subscript"/>
        <sz val="10"/>
        <rFont val="Verdana"/>
        <family val="2"/>
      </rPr>
      <t>water</t>
    </r>
    <r>
      <rPr>
        <sz val="10"/>
        <rFont val="Verdana"/>
        <family val="2"/>
      </rPr>
      <t xml:space="preserve"> will be automatically calculated in the "Output" table.</t>
    </r>
  </si>
  <si>
    <t>References / Calculation formulas / Explanations</t>
  </si>
  <si>
    <r>
      <t>2. Insert Qai</t>
    </r>
    <r>
      <rPr>
        <vertAlign val="subscript"/>
        <sz val="10"/>
        <rFont val="Verdana"/>
        <family val="2"/>
      </rPr>
      <t xml:space="preserve">appl </t>
    </r>
    <r>
      <rPr>
        <sz val="10"/>
        <rFont val="Verdana"/>
        <family val="2"/>
      </rPr>
      <t>value (application rate of the active substance).</t>
    </r>
  </si>
  <si>
    <t>The default values can be overwritten. Once overwritten, in order to revert to the default values, these need to be manually introduced. Alternatively replace this worksheet by copying the one from the excel file in ECHA website.</t>
  </si>
  <si>
    <t>1. Insert Cform value (concentration of active ingredient).</t>
  </si>
  <si>
    <t>2. The quantity of active ingredient used and the local emission to waste water are automatically calculated.</t>
  </si>
  <si>
    <r>
      <t>AREA</t>
    </r>
    <r>
      <rPr>
        <vertAlign val="subscript"/>
        <sz val="10"/>
        <color theme="1"/>
        <rFont val="Verdana"/>
        <family val="2"/>
      </rPr>
      <t>surface</t>
    </r>
    <r>
      <rPr>
        <sz val="10"/>
        <color theme="1"/>
        <rFont val="Verdana"/>
        <family val="2"/>
      </rPr>
      <t xml:space="preserve"> or Volume</t>
    </r>
  </si>
  <si>
    <t>Spreadsheet "PT4 - FDM industries"</t>
  </si>
  <si>
    <t>Spreadsheet "PT4 - large scale kitchens, etc."</t>
  </si>
  <si>
    <t>Industrial area</t>
  </si>
  <si>
    <t>Large scale application</t>
  </si>
  <si>
    <r>
      <t xml:space="preserve">Surface area or Volume to be disinfected </t>
    </r>
    <r>
      <rPr>
        <vertAlign val="superscript"/>
        <sz val="10"/>
        <color theme="1"/>
        <rFont val="Verdana"/>
        <family val="2"/>
      </rPr>
      <t>2</t>
    </r>
  </si>
  <si>
    <t xml:space="preserve">2) In case of "Spraying" application, "Surface area" is considered. In case of "Fogging/Smoke generation" application, "Volume" is considered.
</t>
  </si>
  <si>
    <t xml:space="preserve">application  </t>
  </si>
  <si>
    <t>application / small scale application</t>
  </si>
  <si>
    <t>Select type of application</t>
  </si>
  <si>
    <t>Size of the area treated</t>
  </si>
  <si>
    <t>n.a.</t>
  </si>
  <si>
    <t xml:space="preserve">Fogging/Smoke generation: TAB, item ENV 28 / Small scale applications: TAB, item ENV 29 </t>
  </si>
  <si>
    <r>
      <t>2) The dilution factor was calculated as follows. The effluent of a standard STP according to the TGD is 2000 m</t>
    </r>
    <r>
      <rPr>
        <i/>
        <vertAlign val="superscript"/>
        <sz val="10"/>
        <color rgb="FF0070C0"/>
        <rFont val="Verdana"/>
        <family val="2"/>
      </rPr>
      <t>3</t>
    </r>
    <r>
      <rPr>
        <i/>
        <sz val="10"/>
        <color rgb="FF0070C0"/>
        <rFont val="Verdana"/>
        <family val="2"/>
      </rPr>
      <t>/d</t>
    </r>
    <r>
      <rPr>
        <i/>
        <vertAlign val="superscript"/>
        <sz val="10"/>
        <color rgb="FF0070C0"/>
        <rFont val="Verdana"/>
        <family val="2"/>
      </rPr>
      <t xml:space="preserve"> </t>
    </r>
    <r>
      <rPr>
        <i/>
        <sz val="10"/>
        <color rgb="FF0070C0"/>
        <rFont val="Verdana"/>
        <family val="2"/>
      </rPr>
      <t xml:space="preserve">which is diluted 1:10 in a river in which complete mixing is assumed. The corresponding river flow rate according to equation 46 of the TGD is 18000 m3/d. This river flow rate of a small river was assumed as river flow rate of the surface water receiving the effluent of an on-site STP of a brewery. The corresponding dilution factor calculated according to equation 46 of the TGD is 160.7 ( = (112.7 m3/d + 18000 m3/d) / 112.7 m3/d = 160.7). The resulting dilution factor was conservatively rounded down to 160. </t>
    </r>
  </si>
  <si>
    <r>
      <t>m</t>
    </r>
    <r>
      <rPr>
        <vertAlign val="superscript"/>
        <sz val="10"/>
        <color theme="1"/>
        <rFont val="Verdana"/>
        <family val="2"/>
      </rPr>
      <t>3</t>
    </r>
    <r>
      <rPr>
        <sz val="10"/>
        <color theme="1"/>
        <rFont val="Verdana"/>
        <family val="2"/>
      </rPr>
      <t>.d</t>
    </r>
    <r>
      <rPr>
        <vertAlign val="superscript"/>
        <sz val="10"/>
        <color theme="1"/>
        <rFont val="Verdana"/>
        <family val="2"/>
      </rPr>
      <t>-1</t>
    </r>
  </si>
  <si>
    <t>Active ingredient applied in breweries</t>
  </si>
  <si>
    <t>Other</t>
  </si>
  <si>
    <r>
      <t xml:space="preserve">Input needed </t>
    </r>
    <r>
      <rPr>
        <b/>
        <sz val="10"/>
        <color theme="1"/>
        <rFont val="Verdana"/>
        <family val="2"/>
      </rPr>
      <t>only</t>
    </r>
    <r>
      <rPr>
        <sz val="10"/>
        <color theme="1"/>
        <rFont val="Verdana"/>
        <family val="2"/>
      </rPr>
      <t xml:space="preserve"> if "Introduce value below" is displayed above.</t>
    </r>
  </si>
  <si>
    <t>Introduce value below</t>
  </si>
  <si>
    <r>
      <t>C</t>
    </r>
    <r>
      <rPr>
        <vertAlign val="subscript"/>
        <sz val="10"/>
        <color theme="1"/>
        <rFont val="Verdana"/>
        <family val="2"/>
      </rPr>
      <t xml:space="preserve">effluent </t>
    </r>
    <r>
      <rPr>
        <sz val="10"/>
        <color theme="1"/>
        <rFont val="Verdana"/>
        <family val="2"/>
      </rPr>
      <t>= Clocal</t>
    </r>
    <r>
      <rPr>
        <vertAlign val="subscript"/>
        <sz val="10"/>
        <color theme="1"/>
        <rFont val="Verdana"/>
        <family val="2"/>
      </rPr>
      <t>water</t>
    </r>
  </si>
  <si>
    <r>
      <rPr>
        <b/>
        <sz val="10"/>
        <color theme="1"/>
        <rFont val="Verdana"/>
        <family val="2"/>
      </rPr>
      <t>C</t>
    </r>
    <r>
      <rPr>
        <b/>
        <vertAlign val="subscript"/>
        <sz val="10"/>
        <color theme="1"/>
        <rFont val="Verdana"/>
        <family val="2"/>
      </rPr>
      <t>effluent</t>
    </r>
    <r>
      <rPr>
        <b/>
        <sz val="10"/>
        <color theme="1"/>
        <rFont val="Verdana"/>
        <family val="2"/>
      </rPr>
      <t xml:space="preserve"> = Clocal</t>
    </r>
    <r>
      <rPr>
        <b/>
        <vertAlign val="subscript"/>
        <sz val="10"/>
        <color theme="1"/>
        <rFont val="Verdana"/>
        <family val="2"/>
      </rPr>
      <t>water</t>
    </r>
    <r>
      <rPr>
        <b/>
        <sz val="10"/>
        <color theme="1"/>
        <rFont val="Verdana"/>
        <family val="2"/>
      </rPr>
      <t xml:space="preserve"> </t>
    </r>
    <r>
      <rPr>
        <sz val="10"/>
        <color theme="1"/>
        <rFont val="Verdana"/>
        <family val="2"/>
      </rPr>
      <t>= (Qai/Temission) * 1000 * (1-F</t>
    </r>
    <r>
      <rPr>
        <vertAlign val="subscript"/>
        <sz val="10"/>
        <color theme="1"/>
        <rFont val="Verdana"/>
        <family val="2"/>
      </rPr>
      <t>dis</t>
    </r>
    <r>
      <rPr>
        <sz val="10"/>
        <color theme="1"/>
        <rFont val="Verdana"/>
        <family val="2"/>
      </rPr>
      <t>) * (1-F</t>
    </r>
    <r>
      <rPr>
        <vertAlign val="subscript"/>
        <sz val="10"/>
        <color theme="1"/>
        <rFont val="Verdana"/>
        <family val="2"/>
      </rPr>
      <t>elim</t>
    </r>
    <r>
      <rPr>
        <sz val="10"/>
        <color theme="1"/>
        <rFont val="Verdana"/>
        <family val="2"/>
      </rPr>
      <t>) * F</t>
    </r>
    <r>
      <rPr>
        <vertAlign val="subscript"/>
        <sz val="10"/>
        <color theme="1"/>
        <rFont val="Verdana"/>
        <family val="2"/>
      </rPr>
      <t>water</t>
    </r>
    <r>
      <rPr>
        <sz val="10"/>
        <color theme="1"/>
        <rFont val="Verdana"/>
        <family val="2"/>
      </rPr>
      <t xml:space="preserve"> / (CAP</t>
    </r>
    <r>
      <rPr>
        <vertAlign val="subscript"/>
        <sz val="10"/>
        <color theme="1"/>
        <rFont val="Verdana"/>
        <family val="2"/>
      </rPr>
      <t>STP_on-site</t>
    </r>
    <r>
      <rPr>
        <sz val="10"/>
        <color theme="1"/>
        <rFont val="Verdana"/>
        <family val="2"/>
      </rPr>
      <t xml:space="preserve"> * DIL)</t>
    </r>
  </si>
  <si>
    <r>
      <t xml:space="preserve">Effluent concentration of active substance in the effluent of the on-site STP </t>
    </r>
    <r>
      <rPr>
        <vertAlign val="superscript"/>
        <sz val="10"/>
        <color theme="1"/>
        <rFont val="Verdana"/>
        <family val="2"/>
      </rPr>
      <t>3</t>
    </r>
  </si>
  <si>
    <t>3) An additional dilution factor of 10 according to Guidance Vol IV Part B should be added in addition.</t>
  </si>
  <si>
    <t>Spraying/Wiping</t>
  </si>
  <si>
    <r>
      <rPr>
        <b/>
        <sz val="10"/>
        <color theme="1"/>
        <rFont val="Verdana"/>
        <family val="2"/>
      </rPr>
      <t>Elocal</t>
    </r>
    <r>
      <rPr>
        <b/>
        <vertAlign val="subscript"/>
        <sz val="10"/>
        <color theme="1"/>
        <rFont val="Verdana"/>
        <family val="2"/>
      </rPr>
      <t>water</t>
    </r>
    <r>
      <rPr>
        <b/>
        <sz val="10"/>
        <color theme="1"/>
        <rFont val="Verdana"/>
        <family val="2"/>
      </rPr>
      <t xml:space="preserve"> </t>
    </r>
    <r>
      <rPr>
        <sz val="10"/>
        <color theme="1"/>
        <rFont val="Verdana"/>
        <family val="2"/>
      </rPr>
      <t>= Qai</t>
    </r>
    <r>
      <rPr>
        <vertAlign val="subscript"/>
        <sz val="10"/>
        <color theme="1"/>
        <rFont val="Verdana"/>
        <family val="2"/>
      </rPr>
      <t>appl</t>
    </r>
    <r>
      <rPr>
        <sz val="10"/>
        <color theme="1"/>
        <rFont val="Verdana"/>
        <family val="2"/>
      </rPr>
      <t xml:space="preserve"> * AREA</t>
    </r>
    <r>
      <rPr>
        <vertAlign val="subscript"/>
        <sz val="10"/>
        <color theme="1"/>
        <rFont val="Verdana"/>
        <family val="2"/>
      </rPr>
      <t>surface</t>
    </r>
    <r>
      <rPr>
        <sz val="10"/>
        <color theme="1"/>
        <rFont val="Verdana"/>
        <family val="2"/>
      </rPr>
      <t xml:space="preserve"> * Nappl * (1-F</t>
    </r>
    <r>
      <rPr>
        <vertAlign val="subscript"/>
        <sz val="10"/>
        <color theme="1"/>
        <rFont val="Verdana"/>
        <family val="2"/>
      </rPr>
      <t>dis</t>
    </r>
    <r>
      <rPr>
        <sz val="10"/>
        <color theme="1"/>
        <rFont val="Verdana"/>
        <family val="2"/>
      </rPr>
      <t>) * (1-F</t>
    </r>
    <r>
      <rPr>
        <vertAlign val="subscript"/>
        <sz val="10"/>
        <color theme="1"/>
        <rFont val="Verdana"/>
        <family val="2"/>
      </rPr>
      <t>elim</t>
    </r>
    <r>
      <rPr>
        <sz val="10"/>
        <color theme="1"/>
        <rFont val="Verdana"/>
        <family val="2"/>
      </rPr>
      <t>) * F</t>
    </r>
    <r>
      <rPr>
        <vertAlign val="subscript"/>
        <sz val="10"/>
        <color theme="1"/>
        <rFont val="Verdana"/>
        <family val="2"/>
      </rPr>
      <t>water</t>
    </r>
    <r>
      <rPr>
        <sz val="10"/>
        <color theme="1"/>
        <rFont val="Verdana"/>
        <family val="2"/>
      </rPr>
      <t xml:space="preserve"> /1000
or</t>
    </r>
    <r>
      <rPr>
        <b/>
        <sz val="10"/>
        <color theme="1"/>
        <rFont val="Verdana"/>
        <family val="2"/>
      </rPr>
      <t xml:space="preserve">
Elocal</t>
    </r>
    <r>
      <rPr>
        <b/>
        <vertAlign val="subscript"/>
        <sz val="10"/>
        <color theme="1"/>
        <rFont val="Verdana"/>
        <family val="2"/>
      </rPr>
      <t>water</t>
    </r>
    <r>
      <rPr>
        <sz val="10"/>
        <color theme="1"/>
        <rFont val="Verdana"/>
        <family val="2"/>
      </rPr>
      <t xml:space="preserve"> = Qai</t>
    </r>
    <r>
      <rPr>
        <vertAlign val="subscript"/>
        <sz val="10"/>
        <color theme="1"/>
        <rFont val="Verdana"/>
        <family val="2"/>
      </rPr>
      <t>appl</t>
    </r>
    <r>
      <rPr>
        <sz val="10"/>
        <color theme="1"/>
        <rFont val="Verdana"/>
        <family val="2"/>
      </rPr>
      <t xml:space="preserve"> * Volume * Nappl * (1-F</t>
    </r>
    <r>
      <rPr>
        <vertAlign val="subscript"/>
        <sz val="10"/>
        <color theme="1"/>
        <rFont val="Verdana"/>
        <family val="2"/>
      </rPr>
      <t>dis</t>
    </r>
    <r>
      <rPr>
        <sz val="10"/>
        <color theme="1"/>
        <rFont val="Verdana"/>
        <family val="2"/>
      </rPr>
      <t>) * (1-F</t>
    </r>
    <r>
      <rPr>
        <vertAlign val="subscript"/>
        <sz val="10"/>
        <color theme="1"/>
        <rFont val="Verdana"/>
        <family val="2"/>
      </rPr>
      <t>elim</t>
    </r>
    <r>
      <rPr>
        <sz val="10"/>
        <color theme="1"/>
        <rFont val="Verdana"/>
        <family val="2"/>
      </rPr>
      <t>) * F</t>
    </r>
    <r>
      <rPr>
        <vertAlign val="subscript"/>
        <sz val="10"/>
        <color theme="1"/>
        <rFont val="Verdana"/>
        <family val="2"/>
      </rPr>
      <t>water</t>
    </r>
    <r>
      <rPr>
        <sz val="10"/>
        <color theme="1"/>
        <rFont val="Verdana"/>
        <family val="2"/>
      </rPr>
      <t xml:space="preserve"> /1000</t>
    </r>
  </si>
  <si>
    <r>
      <t xml:space="preserve">"Small scale application" can only be chosen if </t>
    </r>
    <r>
      <rPr>
        <b/>
        <sz val="10"/>
        <color theme="1"/>
        <rFont val="Verdana"/>
        <family val="2"/>
      </rPr>
      <t>"Spraying/Wiping"</t>
    </r>
    <r>
      <rPr>
        <sz val="10"/>
        <color theme="1"/>
        <rFont val="Verdana"/>
        <family val="2"/>
      </rPr>
      <t xml:space="preserve"> is chosen above</t>
    </r>
  </si>
  <si>
    <r>
      <t>1. Select the type of application ("Spraying/Wiping" or "Fogging/Smoke generation") and the size of the area treated (small or large scale application); the Area</t>
    </r>
    <r>
      <rPr>
        <vertAlign val="subscript"/>
        <sz val="10"/>
        <rFont val="Verdana"/>
        <family val="2"/>
      </rPr>
      <t>surface</t>
    </r>
    <r>
      <rPr>
        <sz val="10"/>
        <rFont val="Verdana"/>
        <family val="2"/>
      </rPr>
      <t xml:space="preserve"> or Volume will be automatically filled in.</t>
    </r>
  </si>
  <si>
    <t>Fogging/Smoke generation: TAB, item ENV 28</t>
  </si>
  <si>
    <t>Small scale application (RTU)</t>
  </si>
  <si>
    <r>
      <t>g.l</t>
    </r>
    <r>
      <rPr>
        <vertAlign val="superscript"/>
        <sz val="10"/>
        <color theme="1"/>
        <rFont val="Verdana"/>
        <family val="2"/>
      </rPr>
      <t>-1</t>
    </r>
  </si>
  <si>
    <t>Note:</t>
  </si>
  <si>
    <t>Spreadsheet index (click on the title to be directed to the sub-scenario)</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</si>
</sst>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sz val="10"/>
      <color rgb="FF0070C0"/>
      <name val="Verdana"/>
      <family val="2"/>
    </font>
    <font>
      <b/>
      <sz val="12"/>
      <color rgb="FFEFB011"/>
      <name val="Verdana"/>
      <family val="2"/>
    </font>
    <font>
      <b/>
      <i/>
      <sz val="10"/>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b/>
      <sz val="10"/>
      <color rgb="FFFA7D00"/>
      <name val="Verdana"/>
      <family val="2"/>
    </font>
    <font>
      <i/>
      <sz val="10"/>
      <name val="Verdana"/>
      <family val="2"/>
    </font>
    <font>
      <i/>
      <vertAlign val="subscript"/>
      <sz val="10"/>
      <name val="Verdana"/>
      <family val="2"/>
    </font>
    <font>
      <sz val="10"/>
      <name val="Arial"/>
      <family val="2"/>
    </font>
    <font>
      <b/>
      <sz val="10"/>
      <color rgb="FFFF0000"/>
      <name val="Verdana"/>
      <family val="2"/>
    </font>
    <font>
      <b/>
      <sz val="11"/>
      <color theme="3"/>
      <name val="Verdana"/>
      <family val="2"/>
    </font>
    <font>
      <i/>
      <sz val="10"/>
      <color rgb="FF00B050"/>
      <name val="Verdana"/>
      <family val="2"/>
    </font>
    <font>
      <b/>
      <sz val="16"/>
      <color theme="3"/>
      <name val="Verdana"/>
      <family val="2"/>
    </font>
    <font>
      <sz val="11"/>
      <color theme="1"/>
      <name val="Verdana"/>
      <family val="2"/>
    </font>
    <font>
      <b/>
      <sz val="11"/>
      <color theme="1"/>
      <name val="Verdana"/>
      <family val="2"/>
    </font>
    <font>
      <sz val="11"/>
      <name val="Arial"/>
      <family val="2"/>
    </font>
    <font>
      <sz val="11"/>
      <name val="Verdana"/>
      <family val="2"/>
    </font>
    <font>
      <b/>
      <sz val="14"/>
      <color theme="3"/>
      <name val="Verdana"/>
      <family val="2"/>
    </font>
    <font>
      <b/>
      <sz val="14"/>
      <color theme="0"/>
      <name val="Verdana"/>
      <family val="2"/>
    </font>
    <font>
      <u/>
      <sz val="12"/>
      <color theme="10"/>
      <name val="Verdana"/>
      <family val="2"/>
    </font>
    <font>
      <b/>
      <sz val="11"/>
      <color rgb="FFFF0000"/>
      <name val="Verdana"/>
      <family val="2"/>
    </font>
    <font>
      <sz val="11"/>
      <color rgb="FFFF0000"/>
      <name val="Verdana"/>
      <family val="2"/>
    </font>
    <font>
      <b/>
      <sz val="10"/>
      <color rgb="FFEFB011"/>
      <name val="Verdana"/>
      <family val="2"/>
    </font>
    <font>
      <vertAlign val="subscript"/>
      <sz val="10"/>
      <name val="Verdana"/>
      <family val="2"/>
    </font>
    <font>
      <b/>
      <sz val="14"/>
      <color theme="1"/>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5">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8" fillId="0" borderId="5" applyNumberFormat="0" applyFill="0" applyAlignment="0" applyProtection="0"/>
    <xf numFmtId="0" fontId="25" fillId="0" borderId="0"/>
    <xf numFmtId="0" fontId="26" fillId="3" borderId="1" applyNumberFormat="0" applyAlignment="0" applyProtection="0"/>
    <xf numFmtId="0" fontId="25" fillId="0" borderId="0"/>
    <xf numFmtId="0" fontId="13" fillId="0" borderId="0" applyNumberFormat="0" applyFill="0" applyBorder="0" applyAlignment="0" applyProtection="0"/>
    <xf numFmtId="0" fontId="29" fillId="0" borderId="0"/>
    <xf numFmtId="0" fontId="31" fillId="0" borderId="0" applyNumberFormat="0" applyFill="0" applyBorder="0" applyAlignment="0" applyProtection="0"/>
  </cellStyleXfs>
  <cellXfs count="122">
    <xf numFmtId="0" fontId="0" fillId="0" borderId="0" xfId="0"/>
    <xf numFmtId="0" fontId="0" fillId="4" borderId="0" xfId="0" applyFill="1"/>
    <xf numFmtId="0" fontId="0" fillId="5" borderId="0" xfId="0" applyFill="1" applyBorder="1"/>
    <xf numFmtId="0" fontId="8" fillId="5" borderId="0" xfId="0" applyFont="1" applyFill="1" applyBorder="1"/>
    <xf numFmtId="0" fontId="5" fillId="5" borderId="4" xfId="0" applyFont="1" applyFill="1" applyBorder="1"/>
    <xf numFmtId="0" fontId="0" fillId="4" borderId="0" xfId="0" applyFill="1" applyBorder="1"/>
    <xf numFmtId="0" fontId="8" fillId="5" borderId="0" xfId="0" applyFont="1" applyFill="1" applyBorder="1" applyAlignment="1">
      <alignment horizontal="center"/>
    </xf>
    <xf numFmtId="0" fontId="0" fillId="4" borderId="0" xfId="0" applyFill="1" applyBorder="1" applyAlignment="1">
      <alignment vertical="center"/>
    </xf>
    <xf numFmtId="0" fontId="0" fillId="5" borderId="0" xfId="0" applyFill="1" applyBorder="1" applyAlignment="1">
      <alignment horizontal="center"/>
    </xf>
    <xf numFmtId="0" fontId="5" fillId="5" borderId="4" xfId="0" applyFont="1" applyFill="1" applyBorder="1" applyAlignment="1">
      <alignment wrapText="1"/>
    </xf>
    <xf numFmtId="0" fontId="22" fillId="9" borderId="0" xfId="21" applyFont="1" applyFill="1" applyBorder="1" applyAlignment="1">
      <alignment vertical="center"/>
    </xf>
    <xf numFmtId="0" fontId="22" fillId="4" borderId="0" xfId="21" applyFont="1" applyFill="1" applyBorder="1" applyAlignment="1">
      <alignment vertical="center"/>
    </xf>
    <xf numFmtId="0" fontId="39" fillId="9" borderId="0" xfId="21" applyFont="1" applyFill="1" applyBorder="1" applyAlignment="1">
      <alignment vertical="center"/>
    </xf>
    <xf numFmtId="0" fontId="45" fillId="9" borderId="0" xfId="0" applyFont="1" applyFill="1"/>
    <xf numFmtId="0" fontId="0" fillId="4" borderId="0" xfId="0" applyFont="1" applyFill="1"/>
    <xf numFmtId="0" fontId="5" fillId="4" borderId="0" xfId="0" applyFont="1" applyFill="1"/>
    <xf numFmtId="0" fontId="0" fillId="4" borderId="0" xfId="0" applyFill="1" applyBorder="1" applyAlignment="1">
      <alignment horizontal="center"/>
    </xf>
    <xf numFmtId="0" fontId="0" fillId="4" borderId="0" xfId="0" applyFont="1" applyFill="1" applyBorder="1" applyAlignment="1">
      <alignment horizontal="center"/>
    </xf>
    <xf numFmtId="0" fontId="5" fillId="4" borderId="0" xfId="0" applyFont="1" applyFill="1" applyBorder="1" applyAlignment="1">
      <alignment horizontal="center"/>
    </xf>
    <xf numFmtId="0" fontId="6" fillId="4" borderId="0" xfId="0" applyFont="1" applyFill="1" applyBorder="1" applyAlignment="1">
      <alignment vertical="center"/>
    </xf>
    <xf numFmtId="0" fontId="0" fillId="4" borderId="0" xfId="0" applyFill="1" applyAlignment="1" applyProtection="1">
      <alignment vertical="center"/>
      <protection locked="0"/>
    </xf>
    <xf numFmtId="0" fontId="0" fillId="4" borderId="0" xfId="0" applyFill="1" applyAlignment="1" applyProtection="1">
      <alignment horizontal="left"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34" fillId="4" borderId="0" xfId="0" applyFont="1" applyFill="1" applyAlignment="1" applyProtection="1">
      <alignment vertical="center" wrapText="1"/>
      <protection locked="0"/>
    </xf>
    <xf numFmtId="0" fontId="34"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36" fillId="4" borderId="0" xfId="19" applyFont="1" applyFill="1" applyBorder="1" applyAlignment="1" applyProtection="1">
      <alignment vertical="center"/>
      <protection locked="0"/>
    </xf>
    <xf numFmtId="0" fontId="37" fillId="4" borderId="0" xfId="19" applyFont="1" applyFill="1" applyBorder="1" applyAlignment="1" applyProtection="1">
      <alignment vertical="center"/>
      <protection locked="0"/>
    </xf>
    <xf numFmtId="0" fontId="35" fillId="4" borderId="0" xfId="0" applyFont="1" applyFill="1" applyAlignment="1" applyProtection="1">
      <alignment vertical="center"/>
      <protection locked="0"/>
    </xf>
    <xf numFmtId="0" fontId="34" fillId="4" borderId="0" xfId="0" applyFont="1" applyFill="1" applyAlignment="1" applyProtection="1">
      <alignment vertical="center"/>
      <protection locked="0"/>
    </xf>
    <xf numFmtId="14" fontId="0" fillId="4" borderId="0" xfId="0" applyNumberFormat="1" applyFill="1" applyAlignment="1" applyProtection="1">
      <alignment vertical="center"/>
      <protection locked="0"/>
    </xf>
    <xf numFmtId="0" fontId="0" fillId="4" borderId="0" xfId="0" applyFill="1" applyAlignment="1" applyProtection="1">
      <alignment vertical="center" wrapText="1"/>
      <protection locked="0"/>
    </xf>
    <xf numFmtId="0" fontId="8" fillId="4" borderId="0" xfId="0" applyFont="1" applyFill="1" applyAlignment="1" applyProtection="1">
      <alignment vertical="center"/>
      <protection locked="0"/>
    </xf>
    <xf numFmtId="0" fontId="0" fillId="4" borderId="0" xfId="0" applyFont="1" applyFill="1" applyAlignment="1" applyProtection="1">
      <alignment vertical="center"/>
    </xf>
    <xf numFmtId="14" fontId="0" fillId="4" borderId="0" xfId="0" applyNumberFormat="1" applyFont="1" applyFill="1" applyAlignment="1" applyProtection="1">
      <alignment vertical="center"/>
    </xf>
    <xf numFmtId="0" fontId="35" fillId="4" borderId="9" xfId="0"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horizontal="left" vertical="center"/>
      <protection locked="0"/>
    </xf>
    <xf numFmtId="0" fontId="0" fillId="4" borderId="0" xfId="0" applyFill="1" applyBorder="1" applyAlignment="1" applyProtection="1">
      <alignment vertical="center" wrapText="1"/>
      <protection locked="0"/>
    </xf>
    <xf numFmtId="0" fontId="0" fillId="0" borderId="0" xfId="0" applyAlignment="1" applyProtection="1">
      <alignment vertical="center"/>
      <protection locked="0"/>
    </xf>
    <xf numFmtId="0" fontId="0" fillId="4" borderId="0" xfId="0" applyFont="1" applyFill="1" applyBorder="1" applyAlignment="1" applyProtection="1">
      <alignment vertical="center"/>
      <protection locked="0"/>
    </xf>
    <xf numFmtId="0" fontId="35" fillId="4" borderId="12" xfId="0" applyFont="1" applyFill="1" applyBorder="1" applyAlignment="1" applyProtection="1">
      <alignment vertical="center" wrapText="1"/>
      <protection locked="0"/>
    </xf>
    <xf numFmtId="0" fontId="34" fillId="4" borderId="0" xfId="0" applyFont="1" applyFill="1" applyBorder="1" applyAlignment="1" applyProtection="1">
      <alignment vertical="center" wrapText="1"/>
      <protection locked="0"/>
    </xf>
    <xf numFmtId="0" fontId="34" fillId="4" borderId="13"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4" borderId="14" xfId="0" applyFont="1" applyFill="1" applyBorder="1" applyAlignment="1" applyProtection="1">
      <alignment vertical="center" wrapText="1"/>
      <protection locked="0"/>
    </xf>
    <xf numFmtId="0" fontId="0" fillId="4" borderId="15" xfId="0" applyFont="1" applyFill="1" applyBorder="1" applyAlignment="1" applyProtection="1">
      <alignment vertical="center" wrapText="1"/>
      <protection locked="0"/>
    </xf>
    <xf numFmtId="0" fontId="0" fillId="4" borderId="16" xfId="0" applyFont="1" applyFill="1" applyBorder="1" applyAlignment="1" applyProtection="1">
      <alignment horizontal="left" vertical="center" wrapText="1"/>
      <protection locked="0"/>
    </xf>
    <xf numFmtId="0" fontId="18" fillId="4" borderId="0" xfId="18" applyFill="1" applyBorder="1" applyAlignment="1" applyProtection="1">
      <alignment vertical="center"/>
      <protection locked="0"/>
    </xf>
    <xf numFmtId="0" fontId="7" fillId="4" borderId="0" xfId="19"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7" fillId="4" borderId="0" xfId="19" applyFont="1" applyFill="1" applyBorder="1" applyAlignment="1" applyProtection="1">
      <alignment horizontal="left" vertical="center"/>
      <protection locked="0"/>
    </xf>
    <xf numFmtId="0" fontId="7" fillId="4" borderId="0" xfId="0" applyFont="1" applyFill="1" applyAlignment="1" applyProtection="1">
      <alignment vertical="center"/>
      <protection locked="0"/>
    </xf>
    <xf numFmtId="0" fontId="7" fillId="0" borderId="0" xfId="0" applyFont="1" applyAlignment="1" applyProtection="1">
      <alignment vertical="center"/>
      <protection locked="0"/>
    </xf>
    <xf numFmtId="0" fontId="41" fillId="4" borderId="0" xfId="24" applyFont="1" applyFill="1" applyBorder="1" applyAlignment="1" applyProtection="1">
      <alignment vertical="center"/>
      <protection locked="0"/>
    </xf>
    <xf numFmtId="0" fontId="30" fillId="4" borderId="0" xfId="24"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10" fillId="4" borderId="0" xfId="0" applyFont="1" applyFill="1" applyBorder="1" applyAlignment="1" applyProtection="1">
      <alignment vertical="center"/>
      <protection locked="0"/>
    </xf>
    <xf numFmtId="0" fontId="27" fillId="4" borderId="0" xfId="0" applyFont="1" applyFill="1" applyBorder="1" applyAlignment="1" applyProtection="1">
      <alignment vertical="center"/>
      <protection locked="0"/>
    </xf>
    <xf numFmtId="0" fontId="43" fillId="4" borderId="0"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12" fillId="6" borderId="3" xfId="3" applyAlignment="1" applyProtection="1">
      <alignment horizontal="center" vertical="center" wrapText="1"/>
      <protection locked="0"/>
    </xf>
    <xf numFmtId="0" fontId="0" fillId="8" borderId="0" xfId="0" applyFill="1" applyBorder="1" applyAlignment="1" applyProtection="1">
      <alignment horizontal="center" vertical="center"/>
      <protection locked="0"/>
    </xf>
    <xf numFmtId="0" fontId="15" fillId="4" borderId="0" xfId="0" applyFont="1" applyFill="1" applyBorder="1" applyAlignment="1" applyProtection="1">
      <alignment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vertical="center" wrapText="1"/>
      <protection locked="0"/>
    </xf>
    <xf numFmtId="0" fontId="7" fillId="9" borderId="6" xfId="1" applyFont="1" applyFill="1" applyBorder="1" applyAlignment="1" applyProtection="1">
      <alignment horizontal="center" vertical="center"/>
      <protection locked="0"/>
    </xf>
    <xf numFmtId="0" fontId="10"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0" fillId="8" borderId="0" xfId="0" applyFill="1" applyAlignment="1" applyProtection="1">
      <alignment horizontal="center" vertical="center"/>
      <protection locked="0"/>
    </xf>
    <xf numFmtId="0" fontId="0" fillId="8" borderId="7" xfId="0"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11" fillId="8" borderId="0" xfId="0" applyFont="1" applyFill="1" applyBorder="1" applyAlignment="1" applyProtection="1">
      <alignment vertical="center"/>
      <protection locked="0"/>
    </xf>
    <xf numFmtId="0" fontId="0" fillId="8" borderId="0" xfId="0" applyFont="1" applyFill="1" applyBorder="1" applyAlignment="1" applyProtection="1">
      <alignment vertical="center" wrapText="1"/>
      <protection locked="0"/>
    </xf>
    <xf numFmtId="0" fontId="0"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vertical="center"/>
      <protection locked="0"/>
    </xf>
    <xf numFmtId="0" fontId="23" fillId="8" borderId="0"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5" fillId="8" borderId="0" xfId="0" applyFont="1" applyFill="1" applyBorder="1" applyAlignment="1" applyProtection="1">
      <alignment vertical="center" wrapText="1"/>
      <protection locked="0"/>
    </xf>
    <xf numFmtId="0" fontId="32" fillId="8" borderId="0" xfId="0" applyFont="1" applyFill="1" applyBorder="1" applyAlignment="1" applyProtection="1">
      <alignment horizontal="left" vertical="center"/>
      <protection locked="0"/>
    </xf>
    <xf numFmtId="0" fontId="26" fillId="3" borderId="1" xfId="20" applyAlignment="1" applyProtection="1">
      <alignment horizontal="center" vertical="center" wrapText="1"/>
    </xf>
    <xf numFmtId="11" fontId="2" fillId="3" borderId="2" xfId="2" applyNumberFormat="1" applyAlignment="1" applyProtection="1">
      <alignment horizontal="center" vertical="center"/>
    </xf>
    <xf numFmtId="0" fontId="4" fillId="8" borderId="0" xfId="0" applyFont="1" applyFill="1" applyBorder="1" applyAlignment="1" applyProtection="1">
      <alignment horizontal="left" vertical="center"/>
      <protection locked="0"/>
    </xf>
    <xf numFmtId="0" fontId="7"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right" vertical="center" wrapText="1"/>
      <protection locked="0"/>
    </xf>
    <xf numFmtId="0" fontId="0" fillId="8" borderId="7" xfId="0" applyFill="1" applyBorder="1" applyAlignment="1" applyProtection="1">
      <alignment horizontal="right" vertical="center" wrapText="1"/>
      <protection locked="0"/>
    </xf>
    <xf numFmtId="0" fontId="0" fillId="8" borderId="8" xfId="0" applyFill="1" applyBorder="1" applyAlignment="1" applyProtection="1">
      <alignment vertical="center" wrapText="1"/>
      <protection locked="0"/>
    </xf>
    <xf numFmtId="0" fontId="0" fillId="8" borderId="8" xfId="0" applyFill="1" applyBorder="1" applyAlignment="1" applyProtection="1">
      <alignment horizontal="right" vertical="center" wrapText="1"/>
      <protection locked="0"/>
    </xf>
    <xf numFmtId="0" fontId="7" fillId="4" borderId="0" xfId="0" applyFont="1" applyFill="1" applyBorder="1" applyAlignment="1" applyProtection="1">
      <alignment horizontal="left" vertical="center"/>
      <protection locked="0"/>
    </xf>
    <xf numFmtId="0" fontId="0" fillId="4" borderId="0" xfId="0" applyFill="1" applyAlignment="1" applyProtection="1">
      <alignment vertical="center"/>
    </xf>
    <xf numFmtId="0" fontId="26" fillId="3" borderId="1" xfId="20" applyAlignment="1" applyProtection="1">
      <alignment horizontal="center" vertical="center"/>
    </xf>
    <xf numFmtId="0" fontId="7" fillId="8" borderId="0" xfId="0" applyFont="1" applyFill="1" applyBorder="1" applyAlignment="1" applyProtection="1">
      <alignment horizontal="center" vertical="center"/>
    </xf>
    <xf numFmtId="0" fontId="25" fillId="4" borderId="0" xfId="19" applyFill="1" applyBorder="1" applyAlignment="1" applyProtection="1">
      <alignment vertical="center"/>
      <protection locked="0"/>
    </xf>
    <xf numFmtId="0" fontId="32" fillId="4" borderId="0" xfId="0" applyFont="1" applyFill="1" applyAlignment="1" applyProtection="1">
      <alignment vertical="center"/>
      <protection locked="0"/>
    </xf>
    <xf numFmtId="0" fontId="33" fillId="4" borderId="0" xfId="18" applyFont="1" applyFill="1" applyBorder="1" applyAlignment="1" applyProtection="1">
      <alignment horizontal="left" vertical="center" wrapText="1"/>
      <protection locked="0"/>
    </xf>
    <xf numFmtId="0" fontId="34" fillId="4" borderId="0" xfId="0" applyFont="1" applyFill="1" applyAlignment="1" applyProtection="1">
      <alignment horizontal="justify" vertical="center" wrapText="1"/>
      <protection locked="0"/>
    </xf>
    <xf numFmtId="0" fontId="40" fillId="4" borderId="0" xfId="22" quotePrefix="1" applyFont="1" applyFill="1" applyBorder="1" applyAlignment="1">
      <alignment horizontal="left" vertical="center"/>
    </xf>
    <xf numFmtId="0" fontId="40" fillId="4" borderId="0" xfId="22" quotePrefix="1" applyFont="1" applyFill="1" applyBorder="1" applyAlignment="1">
      <alignment horizontal="left" vertical="center" wrapText="1"/>
    </xf>
    <xf numFmtId="0" fontId="33" fillId="4" borderId="0" xfId="18" applyFont="1" applyFill="1" applyBorder="1" applyAlignment="1">
      <alignment horizontal="left" vertical="center" wrapText="1"/>
    </xf>
    <xf numFmtId="0" fontId="31" fillId="4" borderId="12" xfId="24" applyFont="1" applyFill="1" applyBorder="1" applyAlignment="1" applyProtection="1">
      <alignment horizontal="left" vertical="center" wrapText="1"/>
      <protection locked="0"/>
    </xf>
    <xf numFmtId="0" fontId="31" fillId="4" borderId="0" xfId="24" applyFont="1" applyFill="1" applyBorder="1" applyAlignment="1" applyProtection="1">
      <alignment horizontal="left" vertical="center" wrapText="1"/>
      <protection locked="0"/>
    </xf>
    <xf numFmtId="0" fontId="31" fillId="4" borderId="13" xfId="24"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38" fillId="4" borderId="0" xfId="24" applyFont="1" applyFill="1" applyBorder="1" applyAlignment="1" applyProtection="1">
      <alignment horizontal="left" vertical="center" wrapText="1"/>
      <protection locked="0"/>
    </xf>
    <xf numFmtId="0" fontId="18" fillId="4" borderId="0" xfId="18" applyFill="1" applyBorder="1" applyAlignment="1" applyProtection="1">
      <alignment horizontal="left" vertical="center" wrapText="1"/>
      <protection locked="0"/>
    </xf>
    <xf numFmtId="0" fontId="39" fillId="9" borderId="0" xfId="19" applyFont="1" applyFill="1" applyBorder="1" applyAlignment="1" applyProtection="1">
      <alignment horizontal="left" vertical="center" wrapText="1"/>
      <protection locked="0"/>
    </xf>
    <xf numFmtId="0" fontId="42" fillId="4" borderId="0" xfId="24"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0" fillId="8" borderId="4" xfId="0" applyFont="1" applyFill="1" applyBorder="1" applyAlignment="1" applyProtection="1">
      <alignment horizontal="left" vertical="center" wrapText="1"/>
      <protection locked="0"/>
    </xf>
    <xf numFmtId="0" fontId="39" fillId="9" borderId="0" xfId="19" applyFont="1" applyFill="1" applyBorder="1" applyAlignment="1" applyProtection="1">
      <alignment horizontal="left" vertical="center"/>
      <protection locked="0"/>
    </xf>
  </cellXfs>
  <cellStyles count="25">
    <cellStyle name="Calculation" xfId="20"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4"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2" builtinId="8"/>
    <cellStyle name="Input" xfId="1" builtinId="20"/>
    <cellStyle name="Normal" xfId="0" builtinId="0"/>
    <cellStyle name="Normal 2" xfId="19"/>
    <cellStyle name="Normal 2 2" xfId="21"/>
    <cellStyle name="Normal 2 3" xfId="23"/>
    <cellStyle name="Output" xfId="2" builtinId="21"/>
  </cellStyles>
  <dxfs count="4">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285750</xdr:colOff>
      <xdr:row>1</xdr:row>
      <xdr:rowOff>38100</xdr:rowOff>
    </xdr:from>
    <xdr:to>
      <xdr:col>15</xdr:col>
      <xdr:colOff>746222</xdr:colOff>
      <xdr:row>2</xdr:row>
      <xdr:rowOff>31923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5075" y="2000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333375</xdr:colOff>
      <xdr:row>0</xdr:row>
      <xdr:rowOff>133350</xdr:rowOff>
    </xdr:from>
    <xdr:to>
      <xdr:col>15</xdr:col>
      <xdr:colOff>793847</xdr:colOff>
      <xdr:row>2</xdr:row>
      <xdr:rowOff>50973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72700" y="1333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1300691</xdr:colOff>
      <xdr:row>0</xdr:row>
      <xdr:rowOff>156633</xdr:rowOff>
    </xdr:from>
    <xdr:to>
      <xdr:col>9</xdr:col>
      <xdr:colOff>3380413</xdr:colOff>
      <xdr:row>2</xdr:row>
      <xdr:rowOff>36156</xdr:rowOff>
    </xdr:to>
    <xdr:pic>
      <xdr:nvPicPr>
        <xdr:cNvPr id="5" name="Picture 4"/>
        <xdr:cNvPicPr>
          <a:picLocks noChangeAspect="1"/>
        </xdr:cNvPicPr>
      </xdr:nvPicPr>
      <xdr:blipFill>
        <a:blip xmlns:r="http://schemas.openxmlformats.org/officeDocument/2006/relationships" r:embed="rId1"/>
        <a:stretch>
          <a:fillRect/>
        </a:stretch>
      </xdr:blipFill>
      <xdr:spPr>
        <a:xfrm>
          <a:off x="9835091" y="156633"/>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1338791</xdr:colOff>
      <xdr:row>0</xdr:row>
      <xdr:rowOff>147108</xdr:rowOff>
    </xdr:from>
    <xdr:to>
      <xdr:col>8</xdr:col>
      <xdr:colOff>3418513</xdr:colOff>
      <xdr:row>2</xdr:row>
      <xdr:rowOff>17106</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54191" y="147108"/>
          <a:ext cx="2079722" cy="5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1757891</xdr:colOff>
      <xdr:row>0</xdr:row>
      <xdr:rowOff>128058</xdr:rowOff>
    </xdr:from>
    <xdr:to>
      <xdr:col>7</xdr:col>
      <xdr:colOff>3837613</xdr:colOff>
      <xdr:row>2</xdr:row>
      <xdr:rowOff>36156</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3666" y="128058"/>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tabSelected="1" workbookViewId="0"/>
  </sheetViews>
  <sheetFormatPr defaultColWidth="9" defaultRowHeight="12.75" x14ac:dyDescent="0.2"/>
  <cols>
    <col min="1" max="1" width="1.625" style="20" customWidth="1"/>
    <col min="2" max="19" width="10.625" style="20" customWidth="1"/>
    <col min="20" max="16384" width="9" style="20"/>
  </cols>
  <sheetData>
    <row r="1" spans="2:18" x14ac:dyDescent="0.2">
      <c r="I1" s="21"/>
    </row>
    <row r="2" spans="2:18" ht="42.75" customHeight="1" x14ac:dyDescent="0.2">
      <c r="B2" s="103" t="s">
        <v>21</v>
      </c>
      <c r="C2" s="103"/>
      <c r="D2" s="103"/>
      <c r="E2" s="103"/>
      <c r="F2" s="103"/>
      <c r="G2" s="103"/>
      <c r="H2" s="103"/>
      <c r="I2" s="103"/>
      <c r="J2" s="103"/>
      <c r="K2" s="103"/>
      <c r="L2" s="103"/>
      <c r="M2" s="103"/>
      <c r="N2" s="22"/>
      <c r="O2" s="22"/>
      <c r="P2" s="22"/>
      <c r="Q2" s="22"/>
      <c r="R2" s="22"/>
    </row>
    <row r="3" spans="2:18" x14ac:dyDescent="0.2">
      <c r="B3" s="22"/>
      <c r="C3" s="22"/>
      <c r="D3" s="22"/>
      <c r="E3" s="22"/>
      <c r="F3" s="22"/>
      <c r="G3" s="22"/>
      <c r="H3" s="22"/>
      <c r="I3" s="23"/>
      <c r="J3" s="22"/>
      <c r="K3" s="22"/>
      <c r="L3" s="22"/>
      <c r="M3" s="22"/>
      <c r="N3" s="22"/>
      <c r="O3" s="22"/>
      <c r="P3" s="22"/>
      <c r="Q3" s="22"/>
      <c r="R3" s="22"/>
    </row>
    <row r="4" spans="2:18" ht="86.25" customHeight="1" x14ac:dyDescent="0.2">
      <c r="B4" s="104" t="s">
        <v>130</v>
      </c>
      <c r="C4" s="104"/>
      <c r="D4" s="104"/>
      <c r="E4" s="104"/>
      <c r="F4" s="104"/>
      <c r="G4" s="104"/>
      <c r="H4" s="104"/>
      <c r="I4" s="104"/>
      <c r="J4" s="104"/>
      <c r="K4" s="104"/>
      <c r="L4" s="104"/>
      <c r="M4" s="104"/>
      <c r="N4" s="104"/>
      <c r="O4" s="104"/>
      <c r="P4" s="104"/>
      <c r="Q4" s="24"/>
      <c r="R4" s="24"/>
    </row>
    <row r="7" spans="2:18" ht="14.25" x14ac:dyDescent="0.2">
      <c r="B7" s="25" t="s">
        <v>129</v>
      </c>
      <c r="C7" s="26"/>
    </row>
    <row r="8" spans="2:18" ht="14.25" x14ac:dyDescent="0.2">
      <c r="B8" s="27" t="s">
        <v>22</v>
      </c>
      <c r="C8" s="26"/>
    </row>
    <row r="9" spans="2:18" ht="14.25" x14ac:dyDescent="0.2">
      <c r="B9" s="28" t="s">
        <v>10</v>
      </c>
    </row>
    <row r="12" spans="2:18" ht="14.25" x14ac:dyDescent="0.2">
      <c r="B12" s="29" t="s">
        <v>82</v>
      </c>
    </row>
    <row r="13" spans="2:18" ht="14.25" x14ac:dyDescent="0.2">
      <c r="B13" s="30"/>
    </row>
    <row r="14" spans="2:18" x14ac:dyDescent="0.2">
      <c r="B14" s="34" t="s">
        <v>83</v>
      </c>
      <c r="C14" s="35">
        <v>42405</v>
      </c>
    </row>
    <row r="15" spans="2:18" x14ac:dyDescent="0.2">
      <c r="C15" s="31"/>
    </row>
    <row r="16" spans="2:18" x14ac:dyDescent="0.2">
      <c r="C16" s="31"/>
      <c r="D16" s="32"/>
    </row>
    <row r="17" spans="2:3" x14ac:dyDescent="0.2">
      <c r="C17" s="31"/>
    </row>
    <row r="18" spans="2:3" x14ac:dyDescent="0.2">
      <c r="B18" s="33"/>
      <c r="C18" s="31"/>
    </row>
    <row r="20" spans="2:3" x14ac:dyDescent="0.2">
      <c r="C20" s="31"/>
    </row>
    <row r="21" spans="2:3" x14ac:dyDescent="0.2">
      <c r="C21" s="31"/>
    </row>
    <row r="22" spans="2:3" x14ac:dyDescent="0.2">
      <c r="C22" s="31"/>
    </row>
  </sheetData>
  <sheetProtection password="CDAE" sheet="1" objects="1" scenarios="1" formatCells="0" formatColumns="0" formatRows="0"/>
  <mergeCells count="2">
    <mergeCell ref="B2:M2"/>
    <mergeCell ref="B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workbookViewId="0"/>
  </sheetViews>
  <sheetFormatPr defaultColWidth="9" defaultRowHeight="12.75" x14ac:dyDescent="0.2"/>
  <cols>
    <col min="1" max="1" width="1.625" style="7" customWidth="1"/>
    <col min="2" max="16" width="10.625" style="7" customWidth="1"/>
    <col min="17" max="16384" width="9" style="7"/>
  </cols>
  <sheetData>
    <row r="2" spans="2:16" ht="36" customHeight="1" x14ac:dyDescent="0.2">
      <c r="B2" s="107" t="s">
        <v>21</v>
      </c>
      <c r="C2" s="107"/>
      <c r="D2" s="107"/>
      <c r="E2" s="107"/>
      <c r="F2" s="107"/>
      <c r="G2" s="107"/>
      <c r="H2" s="107"/>
      <c r="I2" s="107"/>
      <c r="J2" s="107"/>
      <c r="K2" s="107"/>
      <c r="L2" s="107"/>
      <c r="M2" s="107"/>
    </row>
    <row r="3" spans="2:16" ht="13.5" customHeight="1" x14ac:dyDescent="0.2"/>
    <row r="4" spans="2:16" ht="18" x14ac:dyDescent="0.2">
      <c r="B4" s="12" t="s">
        <v>81</v>
      </c>
      <c r="C4" s="10"/>
      <c r="D4" s="10"/>
      <c r="E4" s="10"/>
      <c r="F4" s="10"/>
      <c r="G4" s="10"/>
      <c r="H4" s="10"/>
      <c r="I4" s="10"/>
      <c r="J4" s="10"/>
      <c r="K4" s="10"/>
      <c r="L4" s="10"/>
      <c r="M4" s="10"/>
      <c r="N4" s="10"/>
      <c r="O4" s="10"/>
      <c r="P4" s="10"/>
    </row>
    <row r="5" spans="2:16" ht="15" x14ac:dyDescent="0.2">
      <c r="B5" s="11"/>
      <c r="C5" s="11"/>
      <c r="D5" s="11"/>
      <c r="E5" s="11"/>
      <c r="F5" s="11"/>
      <c r="G5" s="11"/>
      <c r="H5" s="11"/>
      <c r="I5" s="11"/>
      <c r="J5" s="11"/>
      <c r="K5" s="11"/>
      <c r="L5" s="11"/>
      <c r="M5" s="11"/>
      <c r="N5" s="11"/>
      <c r="O5" s="11"/>
      <c r="P5" s="11"/>
    </row>
    <row r="6" spans="2:16" ht="15" x14ac:dyDescent="0.2">
      <c r="B6" s="105" t="s">
        <v>127</v>
      </c>
      <c r="C6" s="105"/>
      <c r="D6" s="105"/>
      <c r="E6" s="105"/>
      <c r="F6" s="105"/>
      <c r="G6" s="105"/>
      <c r="H6" s="105"/>
      <c r="I6" s="105"/>
      <c r="J6" s="105"/>
      <c r="K6" s="105"/>
      <c r="L6" s="105"/>
      <c r="M6" s="105"/>
      <c r="N6" s="105"/>
      <c r="O6" s="105"/>
      <c r="P6" s="105"/>
    </row>
    <row r="7" spans="2:16" ht="15" x14ac:dyDescent="0.2">
      <c r="B7" s="19"/>
    </row>
    <row r="8" spans="2:16" ht="29.25" customHeight="1" x14ac:dyDescent="0.2">
      <c r="B8" s="106" t="s">
        <v>125</v>
      </c>
      <c r="C8" s="106"/>
      <c r="D8" s="106"/>
      <c r="E8" s="106"/>
      <c r="F8" s="106"/>
      <c r="G8" s="106"/>
      <c r="H8" s="106"/>
      <c r="I8" s="106"/>
      <c r="J8" s="106"/>
      <c r="K8" s="106"/>
      <c r="L8" s="106"/>
      <c r="M8" s="106"/>
      <c r="N8" s="106"/>
      <c r="O8" s="106"/>
      <c r="P8" s="106"/>
    </row>
    <row r="9" spans="2:16" ht="15" x14ac:dyDescent="0.2">
      <c r="B9" s="19"/>
    </row>
    <row r="10" spans="2:16" ht="15" x14ac:dyDescent="0.2">
      <c r="B10" s="105" t="s">
        <v>126</v>
      </c>
      <c r="C10" s="105"/>
      <c r="D10" s="105"/>
      <c r="E10" s="105"/>
      <c r="F10" s="105"/>
      <c r="G10" s="105"/>
      <c r="H10" s="105"/>
      <c r="I10" s="105"/>
      <c r="J10" s="105"/>
      <c r="K10" s="105"/>
      <c r="L10" s="105"/>
      <c r="M10" s="105"/>
      <c r="N10" s="105"/>
      <c r="O10" s="105"/>
      <c r="P10" s="105"/>
    </row>
    <row r="11" spans="2:16" ht="15" x14ac:dyDescent="0.2">
      <c r="B11" s="19"/>
    </row>
  </sheetData>
  <mergeCells count="4">
    <mergeCell ref="B6:P6"/>
    <mergeCell ref="B8:P8"/>
    <mergeCell ref="B10:P10"/>
    <mergeCell ref="B2:M2"/>
  </mergeCells>
  <hyperlinks>
    <hyperlink ref="B6" location="'PT4-FDM industries'!A1" display="'PT4-FDM industries'!A1"/>
    <hyperlink ref="B8" location="'PT4-large scale kitchens, etc'!A1" display="Emission scenario for calculating the releases of disinfectants used in large scale catering kitchens, canteens, slaughterhouses and butcheries  (ESD § 2.2)"/>
    <hyperlink ref="B10" location="'PT4-milking parlour systems '!A1" display="Emission scenario for calculating the release of disinfectants used in mylking parlour systems (ESD § 2.3)"/>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X330"/>
  <sheetViews>
    <sheetView zoomScaleNormal="100" workbookViewId="0"/>
  </sheetViews>
  <sheetFormatPr defaultColWidth="8.75" defaultRowHeight="12.75" x14ac:dyDescent="0.2"/>
  <cols>
    <col min="1" max="1" width="1.625" style="20" customWidth="1"/>
    <col min="2" max="2" width="10.625" style="40" customWidth="1"/>
    <col min="3" max="3" width="40.625" style="40" customWidth="1"/>
    <col min="4" max="4" width="1.625" style="40" customWidth="1"/>
    <col min="5" max="5" width="15.625" style="40" customWidth="1"/>
    <col min="6" max="6" width="1.625" style="40" customWidth="1"/>
    <col min="7" max="7" width="20.625" style="40" customWidth="1"/>
    <col min="8" max="9" width="10.625" style="40" customWidth="1"/>
    <col min="10" max="10" width="45.625" style="40" customWidth="1"/>
    <col min="11" max="28" width="8.75" style="20"/>
    <col min="29" max="16384" width="8.75" style="40"/>
  </cols>
  <sheetData>
    <row r="1" spans="1:102" x14ac:dyDescent="0.2">
      <c r="A1" s="22"/>
      <c r="B1" s="22"/>
      <c r="C1" s="22"/>
      <c r="D1" s="22"/>
      <c r="E1" s="22"/>
      <c r="F1" s="22"/>
      <c r="G1" s="22"/>
      <c r="H1" s="22"/>
      <c r="I1" s="22"/>
      <c r="J1" s="22"/>
    </row>
    <row r="2" spans="1:102" ht="39" customHeight="1" x14ac:dyDescent="0.2">
      <c r="A2" s="22"/>
      <c r="B2" s="116" t="s">
        <v>21</v>
      </c>
      <c r="C2" s="116"/>
      <c r="D2" s="116"/>
      <c r="E2" s="116"/>
      <c r="F2" s="116"/>
      <c r="G2" s="116"/>
      <c r="H2" s="116"/>
      <c r="I2" s="116"/>
      <c r="J2" s="22"/>
    </row>
    <row r="3" spans="1:102" ht="15" customHeight="1" x14ac:dyDescent="0.2">
      <c r="A3" s="22"/>
      <c r="B3" s="49"/>
      <c r="C3" s="49"/>
      <c r="D3" s="49"/>
      <c r="E3" s="22"/>
      <c r="F3" s="22"/>
      <c r="G3" s="22"/>
      <c r="H3" s="22"/>
      <c r="I3" s="22"/>
      <c r="J3" s="22"/>
    </row>
    <row r="4" spans="1:102" ht="42" customHeight="1" x14ac:dyDescent="0.2">
      <c r="A4" s="22"/>
      <c r="B4" s="117" t="s">
        <v>127</v>
      </c>
      <c r="C4" s="117"/>
      <c r="D4" s="117"/>
      <c r="E4" s="117"/>
      <c r="F4" s="117"/>
      <c r="G4" s="117"/>
      <c r="H4" s="117"/>
      <c r="I4" s="117"/>
      <c r="J4" s="117"/>
    </row>
    <row r="5" spans="1:102" ht="13.5" thickBot="1" x14ac:dyDescent="0.25">
      <c r="A5" s="22"/>
      <c r="B5" s="50"/>
      <c r="C5" s="50"/>
      <c r="D5" s="50"/>
      <c r="E5" s="50"/>
      <c r="F5" s="50"/>
      <c r="G5" s="50"/>
      <c r="H5" s="50"/>
      <c r="I5" s="50"/>
      <c r="J5" s="50"/>
    </row>
    <row r="6" spans="1:102" ht="14.25" x14ac:dyDescent="0.2">
      <c r="A6" s="22"/>
      <c r="B6" s="36" t="s">
        <v>172</v>
      </c>
      <c r="C6" s="37"/>
      <c r="D6" s="37"/>
      <c r="E6" s="37"/>
      <c r="F6" s="37"/>
      <c r="G6" s="37"/>
      <c r="H6" s="37"/>
      <c r="I6" s="37"/>
      <c r="J6" s="38"/>
      <c r="K6" s="22"/>
      <c r="L6" s="39"/>
      <c r="M6" s="22"/>
      <c r="N6" s="22"/>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row>
    <row r="7" spans="1:102" s="45" customFormat="1" ht="14.25" x14ac:dyDescent="0.2">
      <c r="A7" s="41"/>
      <c r="B7" s="42"/>
      <c r="C7" s="43"/>
      <c r="D7" s="43"/>
      <c r="E7" s="43"/>
      <c r="F7" s="43"/>
      <c r="G7" s="43"/>
      <c r="H7" s="43"/>
      <c r="I7" s="43"/>
      <c r="J7" s="44"/>
      <c r="K7" s="41"/>
      <c r="L7" s="41"/>
      <c r="M7" s="41"/>
      <c r="N7" s="41"/>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row>
    <row r="8" spans="1:102" ht="35.1" customHeight="1" x14ac:dyDescent="0.2">
      <c r="A8" s="22"/>
      <c r="B8" s="108" t="s">
        <v>132</v>
      </c>
      <c r="C8" s="109"/>
      <c r="D8" s="109"/>
      <c r="E8" s="109"/>
      <c r="F8" s="109"/>
      <c r="G8" s="109"/>
      <c r="H8" s="109"/>
      <c r="I8" s="109"/>
      <c r="J8" s="110"/>
      <c r="K8" s="22"/>
      <c r="L8" s="22"/>
      <c r="M8" s="22"/>
      <c r="N8" s="22"/>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row>
    <row r="9" spans="1:102" ht="35.1" customHeight="1" x14ac:dyDescent="0.2">
      <c r="A9" s="22"/>
      <c r="B9" s="108" t="s">
        <v>133</v>
      </c>
      <c r="C9" s="109"/>
      <c r="D9" s="109"/>
      <c r="E9" s="109"/>
      <c r="F9" s="109"/>
      <c r="G9" s="109"/>
      <c r="H9" s="109"/>
      <c r="I9" s="109"/>
      <c r="J9" s="110"/>
      <c r="K9" s="22"/>
      <c r="L9" s="22"/>
      <c r="M9" s="22"/>
      <c r="N9" s="22"/>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row>
    <row r="10" spans="1:102" ht="35.1" customHeight="1" x14ac:dyDescent="0.2">
      <c r="A10" s="22"/>
      <c r="B10" s="108" t="s">
        <v>124</v>
      </c>
      <c r="C10" s="109"/>
      <c r="D10" s="109"/>
      <c r="E10" s="109"/>
      <c r="F10" s="109"/>
      <c r="G10" s="109"/>
      <c r="H10" s="109"/>
      <c r="I10" s="109"/>
      <c r="J10" s="110"/>
      <c r="K10" s="22"/>
      <c r="L10" s="22"/>
      <c r="M10" s="22"/>
      <c r="N10" s="22"/>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row>
    <row r="11" spans="1:102" s="45" customFormat="1" ht="13.5" thickBot="1" x14ac:dyDescent="0.25">
      <c r="A11" s="41"/>
      <c r="B11" s="46"/>
      <c r="C11" s="47"/>
      <c r="D11" s="47"/>
      <c r="E11" s="47"/>
      <c r="F11" s="47"/>
      <c r="G11" s="47"/>
      <c r="H11" s="47"/>
      <c r="I11" s="47"/>
      <c r="J11" s="48"/>
      <c r="K11" s="41"/>
      <c r="L11" s="41"/>
      <c r="M11" s="41"/>
      <c r="N11" s="41"/>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row>
    <row r="12" spans="1:102" x14ac:dyDescent="0.2">
      <c r="A12" s="22"/>
      <c r="B12" s="50"/>
      <c r="C12" s="50"/>
      <c r="D12" s="50"/>
      <c r="E12" s="50"/>
      <c r="F12" s="50"/>
      <c r="G12" s="50"/>
      <c r="H12" s="50"/>
      <c r="I12" s="50"/>
      <c r="J12" s="50"/>
    </row>
    <row r="13" spans="1:102" s="54" customFormat="1" x14ac:dyDescent="0.2">
      <c r="A13" s="51"/>
      <c r="B13" s="50"/>
      <c r="C13" s="50"/>
      <c r="D13" s="50"/>
      <c r="E13" s="52"/>
      <c r="F13" s="52"/>
      <c r="G13" s="51"/>
      <c r="H13" s="51"/>
      <c r="I13" s="51"/>
      <c r="J13" s="51"/>
      <c r="K13" s="51"/>
      <c r="L13" s="51"/>
      <c r="M13" s="51"/>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row>
    <row r="14" spans="1:102" s="54" customFormat="1" ht="14.25" x14ac:dyDescent="0.2">
      <c r="A14" s="51"/>
      <c r="B14" s="55" t="s">
        <v>171</v>
      </c>
      <c r="C14" s="56"/>
      <c r="D14" s="56"/>
      <c r="E14" s="56"/>
      <c r="F14" s="56"/>
      <c r="G14" s="56"/>
      <c r="H14" s="56"/>
      <c r="I14" s="56"/>
      <c r="J14" s="56"/>
      <c r="K14" s="51"/>
      <c r="L14" s="51"/>
      <c r="M14" s="51"/>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row>
    <row r="15" spans="1:102" s="20" customFormat="1" ht="33" customHeight="1" x14ac:dyDescent="0.2">
      <c r="B15" s="118" t="s">
        <v>138</v>
      </c>
      <c r="C15" s="118"/>
      <c r="D15" s="118"/>
      <c r="E15" s="118"/>
      <c r="F15" s="118"/>
      <c r="G15" s="118"/>
      <c r="H15" s="118"/>
      <c r="I15" s="118"/>
      <c r="J15" s="118"/>
      <c r="K15" s="57"/>
      <c r="L15" s="57"/>
      <c r="M15" s="57"/>
    </row>
    <row r="16" spans="1:102" x14ac:dyDescent="0.2">
      <c r="A16" s="22"/>
      <c r="B16" s="58"/>
      <c r="C16" s="22"/>
      <c r="D16" s="22"/>
      <c r="E16" s="22"/>
      <c r="F16" s="22"/>
      <c r="G16" s="22"/>
      <c r="H16" s="22"/>
      <c r="I16" s="22"/>
      <c r="J16" s="22"/>
      <c r="K16" s="22"/>
      <c r="L16" s="23"/>
      <c r="M16" s="22"/>
      <c r="N16" s="22"/>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row>
    <row r="17" spans="1:61" ht="37.5" customHeight="1" x14ac:dyDescent="0.2">
      <c r="A17" s="22"/>
      <c r="B17" s="115" t="s">
        <v>132</v>
      </c>
      <c r="C17" s="115"/>
      <c r="D17" s="115"/>
      <c r="E17" s="115"/>
      <c r="F17" s="115"/>
      <c r="G17" s="115"/>
      <c r="H17" s="115"/>
      <c r="I17" s="115"/>
      <c r="J17" s="115"/>
      <c r="K17" s="22"/>
      <c r="L17" s="23"/>
      <c r="M17" s="22"/>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x14ac:dyDescent="0.2">
      <c r="A18" s="22"/>
      <c r="B18" s="59"/>
      <c r="C18" s="59"/>
      <c r="D18" s="58"/>
      <c r="E18" s="22"/>
      <c r="F18" s="22"/>
      <c r="G18" s="22"/>
      <c r="H18" s="22"/>
      <c r="I18" s="22"/>
      <c r="J18" s="22"/>
      <c r="AC18" s="20"/>
      <c r="AD18" s="20"/>
      <c r="AE18" s="20"/>
      <c r="AF18" s="20"/>
      <c r="AG18" s="20"/>
      <c r="AH18" s="20"/>
      <c r="AI18" s="20"/>
      <c r="AJ18" s="20"/>
      <c r="AK18" s="20"/>
      <c r="AL18" s="20"/>
      <c r="AM18" s="20"/>
      <c r="AN18" s="20"/>
      <c r="AO18" s="20"/>
      <c r="AP18" s="20"/>
      <c r="AQ18" s="20"/>
      <c r="AR18" s="20"/>
      <c r="AS18" s="20"/>
      <c r="AT18" s="20"/>
      <c r="AU18" s="20"/>
      <c r="AV18" s="20"/>
      <c r="AW18" s="20"/>
    </row>
    <row r="19" spans="1:61" x14ac:dyDescent="0.2">
      <c r="A19" s="22"/>
      <c r="B19" s="60" t="s">
        <v>8</v>
      </c>
      <c r="C19" s="61"/>
      <c r="D19" s="61"/>
      <c r="E19" s="22"/>
      <c r="F19" s="22"/>
      <c r="G19" s="22"/>
      <c r="H19" s="22"/>
      <c r="I19" s="22"/>
      <c r="J19" s="22"/>
    </row>
    <row r="20" spans="1:61" x14ac:dyDescent="0.2">
      <c r="A20" s="22"/>
      <c r="B20" s="51" t="s">
        <v>40</v>
      </c>
      <c r="C20" s="59"/>
      <c r="D20" s="58"/>
      <c r="E20" s="22"/>
      <c r="F20" s="22"/>
      <c r="G20" s="22"/>
      <c r="H20" s="22"/>
      <c r="I20" s="22"/>
      <c r="J20" s="22"/>
      <c r="AC20" s="20"/>
      <c r="AD20" s="20"/>
      <c r="AE20" s="20"/>
      <c r="AF20" s="20"/>
      <c r="AG20" s="20"/>
      <c r="AH20" s="20"/>
      <c r="AI20" s="20"/>
      <c r="AJ20" s="20"/>
      <c r="AK20" s="20"/>
      <c r="AL20" s="20"/>
      <c r="AM20" s="20"/>
      <c r="AN20" s="20"/>
      <c r="AO20" s="20"/>
      <c r="AP20" s="20"/>
      <c r="AQ20" s="20"/>
      <c r="AR20" s="20"/>
      <c r="AS20" s="20"/>
      <c r="AT20" s="20"/>
      <c r="AU20" s="20"/>
      <c r="AV20" s="20"/>
      <c r="AW20" s="20"/>
    </row>
    <row r="21" spans="1:61" x14ac:dyDescent="0.2">
      <c r="A21" s="22"/>
      <c r="B21" s="51" t="s">
        <v>41</v>
      </c>
      <c r="C21" s="59"/>
      <c r="D21" s="58"/>
      <c r="E21" s="22"/>
      <c r="F21" s="22"/>
      <c r="G21" s="22"/>
      <c r="H21" s="22"/>
      <c r="I21" s="22"/>
      <c r="J21" s="22"/>
      <c r="AC21" s="20"/>
      <c r="AD21" s="20"/>
      <c r="AE21" s="20"/>
      <c r="AF21" s="20"/>
      <c r="AG21" s="20"/>
      <c r="AH21" s="20"/>
      <c r="AI21" s="20"/>
      <c r="AJ21" s="20"/>
      <c r="AK21" s="20"/>
      <c r="AL21" s="20"/>
      <c r="AM21" s="20"/>
      <c r="AN21" s="20"/>
      <c r="AO21" s="20"/>
      <c r="AP21" s="20"/>
      <c r="AQ21" s="20"/>
      <c r="AR21" s="20"/>
      <c r="AS21" s="20"/>
      <c r="AT21" s="20"/>
      <c r="AU21" s="20"/>
      <c r="AV21" s="20"/>
      <c r="AW21" s="20"/>
    </row>
    <row r="22" spans="1:61" ht="14.25" x14ac:dyDescent="0.2">
      <c r="A22" s="22"/>
      <c r="B22" s="51" t="s">
        <v>131</v>
      </c>
      <c r="C22" s="59"/>
      <c r="D22" s="58"/>
      <c r="E22" s="22"/>
      <c r="F22" s="22"/>
      <c r="G22" s="22"/>
      <c r="H22" s="22"/>
      <c r="I22" s="22"/>
      <c r="J22" s="22"/>
      <c r="AC22" s="20"/>
      <c r="AD22" s="20"/>
      <c r="AE22" s="20"/>
      <c r="AF22" s="20"/>
      <c r="AG22" s="20"/>
      <c r="AH22" s="20"/>
      <c r="AI22" s="20"/>
      <c r="AJ22" s="20"/>
      <c r="AK22" s="20"/>
      <c r="AL22" s="20"/>
      <c r="AM22" s="20"/>
      <c r="AN22" s="20"/>
      <c r="AO22" s="20"/>
      <c r="AP22" s="20"/>
      <c r="AQ22" s="20"/>
      <c r="AR22" s="20"/>
      <c r="AS22" s="20"/>
      <c r="AT22" s="20"/>
      <c r="AU22" s="20"/>
      <c r="AV22" s="20"/>
      <c r="AW22" s="20"/>
    </row>
    <row r="23" spans="1:61" x14ac:dyDescent="0.2">
      <c r="A23" s="22"/>
      <c r="B23" s="22"/>
      <c r="C23" s="22"/>
      <c r="D23" s="22"/>
      <c r="E23" s="22"/>
      <c r="F23" s="22"/>
      <c r="G23" s="22"/>
      <c r="H23" s="22"/>
      <c r="I23" s="22"/>
      <c r="J23" s="22"/>
    </row>
    <row r="24" spans="1:61" s="20" customFormat="1" ht="15" x14ac:dyDescent="0.2">
      <c r="A24" s="22"/>
      <c r="B24" s="62" t="s">
        <v>0</v>
      </c>
      <c r="C24" s="62"/>
      <c r="D24" s="62"/>
      <c r="E24" s="63"/>
      <c r="F24" s="63"/>
      <c r="G24" s="63"/>
      <c r="H24" s="63"/>
      <c r="I24" s="63"/>
      <c r="J24" s="64"/>
    </row>
    <row r="25" spans="1:61" s="20" customFormat="1" x14ac:dyDescent="0.2">
      <c r="A25" s="22"/>
      <c r="B25" s="65"/>
      <c r="C25" s="65"/>
      <c r="D25" s="65"/>
      <c r="E25" s="65"/>
      <c r="F25" s="65"/>
      <c r="G25" s="65"/>
      <c r="H25" s="65"/>
      <c r="I25" s="65"/>
      <c r="J25" s="66"/>
    </row>
    <row r="26" spans="1:61" s="20" customFormat="1" ht="15" x14ac:dyDescent="0.2">
      <c r="A26" s="22"/>
      <c r="B26" s="67" t="s">
        <v>2</v>
      </c>
      <c r="C26" s="67"/>
      <c r="D26" s="67"/>
      <c r="E26" s="68" t="s">
        <v>4</v>
      </c>
      <c r="F26" s="68"/>
      <c r="G26" s="69" t="s">
        <v>6</v>
      </c>
      <c r="H26" s="69" t="s">
        <v>3</v>
      </c>
      <c r="I26" s="69" t="s">
        <v>13</v>
      </c>
      <c r="J26" s="68" t="s">
        <v>9</v>
      </c>
    </row>
    <row r="27" spans="1:61" s="20" customFormat="1" ht="13.5" thickBot="1" x14ac:dyDescent="0.25">
      <c r="A27" s="22"/>
      <c r="B27" s="67"/>
      <c r="C27" s="67"/>
      <c r="D27" s="67"/>
      <c r="E27" s="68"/>
      <c r="F27" s="68"/>
      <c r="G27" s="69"/>
      <c r="H27" s="69"/>
      <c r="I27" s="69"/>
      <c r="J27" s="68"/>
    </row>
    <row r="28" spans="1:61" s="20" customFormat="1" ht="17.25" thickTop="1" thickBot="1" x14ac:dyDescent="0.25">
      <c r="A28" s="22"/>
      <c r="B28" s="112" t="s">
        <v>156</v>
      </c>
      <c r="C28" s="112"/>
      <c r="D28" s="112"/>
      <c r="E28" s="66"/>
      <c r="F28" s="66"/>
      <c r="G28" s="70" t="s">
        <v>11</v>
      </c>
      <c r="H28" s="71" t="s">
        <v>5</v>
      </c>
      <c r="I28" s="71" t="s">
        <v>16</v>
      </c>
      <c r="J28" s="66" t="s">
        <v>28</v>
      </c>
      <c r="K28" s="22"/>
      <c r="L28" s="72"/>
      <c r="M28" s="72"/>
      <c r="N28" s="22"/>
      <c r="O28" s="22"/>
      <c r="P28" s="22"/>
    </row>
    <row r="29" spans="1:61" s="20" customFormat="1" ht="13.5" thickTop="1" x14ac:dyDescent="0.2">
      <c r="A29" s="22"/>
      <c r="B29" s="73"/>
      <c r="C29" s="73"/>
      <c r="D29" s="73"/>
      <c r="E29" s="66"/>
      <c r="F29" s="66"/>
      <c r="G29" s="68"/>
      <c r="H29" s="71"/>
      <c r="I29" s="71"/>
      <c r="J29" s="66"/>
      <c r="K29" s="22"/>
      <c r="L29" s="72"/>
      <c r="M29" s="72"/>
      <c r="N29" s="22"/>
      <c r="O29" s="22"/>
      <c r="P29" s="22"/>
    </row>
    <row r="30" spans="1:61" s="20" customFormat="1" ht="29.25" customHeight="1" x14ac:dyDescent="0.2">
      <c r="A30" s="22"/>
      <c r="B30" s="112" t="s">
        <v>23</v>
      </c>
      <c r="C30" s="112"/>
      <c r="D30" s="74"/>
      <c r="E30" s="65" t="s">
        <v>24</v>
      </c>
      <c r="F30" s="65"/>
      <c r="G30" s="89" t="str">
        <f>INDEX('Pick-lists &amp; Defaults'!C5:C15,MATCH('PT4-FDM industries'!G28,activeSubstances,0))</f>
        <v>??</v>
      </c>
      <c r="H30" s="71" t="s">
        <v>27</v>
      </c>
      <c r="I30" s="71" t="s">
        <v>15</v>
      </c>
      <c r="J30" s="66" t="s">
        <v>43</v>
      </c>
    </row>
    <row r="31" spans="1:61" s="20" customFormat="1" ht="25.5" x14ac:dyDescent="0.2">
      <c r="A31" s="22"/>
      <c r="B31" s="73"/>
      <c r="C31" s="73"/>
      <c r="D31" s="74"/>
      <c r="E31" s="65"/>
      <c r="F31" s="65"/>
      <c r="G31" s="75"/>
      <c r="H31" s="71"/>
      <c r="I31" s="71"/>
      <c r="J31" s="73" t="s">
        <v>158</v>
      </c>
    </row>
    <row r="32" spans="1:61" s="20" customFormat="1" x14ac:dyDescent="0.2">
      <c r="A32" s="22"/>
      <c r="B32" s="76"/>
      <c r="C32" s="76"/>
      <c r="D32" s="76"/>
      <c r="E32" s="65"/>
      <c r="F32" s="65"/>
      <c r="G32" s="71"/>
      <c r="H32" s="65"/>
      <c r="I32" s="65"/>
      <c r="J32" s="77"/>
    </row>
    <row r="33" spans="1:44" s="20" customFormat="1" ht="15" x14ac:dyDescent="0.2">
      <c r="B33" s="112" t="s">
        <v>25</v>
      </c>
      <c r="C33" s="112"/>
      <c r="D33" s="112"/>
      <c r="E33" s="65" t="s">
        <v>26</v>
      </c>
      <c r="F33" s="65"/>
      <c r="G33" s="78">
        <v>231</v>
      </c>
      <c r="H33" s="71" t="s">
        <v>42</v>
      </c>
      <c r="I33" s="71" t="s">
        <v>15</v>
      </c>
      <c r="J33" s="77"/>
    </row>
    <row r="34" spans="1:44" s="20" customFormat="1" x14ac:dyDescent="0.2">
      <c r="B34" s="74"/>
      <c r="C34" s="74"/>
      <c r="D34" s="74"/>
      <c r="E34" s="65"/>
      <c r="F34" s="65"/>
      <c r="G34" s="71"/>
      <c r="H34" s="71"/>
      <c r="I34" s="71"/>
      <c r="J34" s="77"/>
    </row>
    <row r="35" spans="1:44" s="20" customFormat="1" ht="14.25" x14ac:dyDescent="0.2">
      <c r="B35" s="112" t="s">
        <v>18</v>
      </c>
      <c r="C35" s="112"/>
      <c r="D35" s="74"/>
      <c r="E35" s="65" t="s">
        <v>19</v>
      </c>
      <c r="F35" s="65"/>
      <c r="G35" s="78">
        <v>1</v>
      </c>
      <c r="H35" s="71" t="s">
        <v>5</v>
      </c>
      <c r="I35" s="71" t="s">
        <v>15</v>
      </c>
      <c r="J35" s="77"/>
    </row>
    <row r="36" spans="1:44" s="20" customFormat="1" x14ac:dyDescent="0.2">
      <c r="B36" s="74"/>
      <c r="C36" s="74"/>
      <c r="D36" s="74"/>
      <c r="E36" s="65"/>
      <c r="F36" s="65"/>
      <c r="G36" s="78"/>
      <c r="H36" s="71"/>
      <c r="I36" s="71"/>
      <c r="J36" s="77"/>
    </row>
    <row r="37" spans="1:44" s="20" customFormat="1" ht="25.5" customHeight="1" x14ac:dyDescent="0.2">
      <c r="B37" s="112" t="s">
        <v>44</v>
      </c>
      <c r="C37" s="112"/>
      <c r="D37" s="74"/>
      <c r="E37" s="65" t="s">
        <v>46</v>
      </c>
      <c r="F37" s="65"/>
      <c r="G37" s="78">
        <v>0</v>
      </c>
      <c r="H37" s="71" t="s">
        <v>5</v>
      </c>
      <c r="I37" s="71" t="s">
        <v>15</v>
      </c>
      <c r="J37" s="77"/>
    </row>
    <row r="38" spans="1:44" s="20" customFormat="1" x14ac:dyDescent="0.2">
      <c r="B38" s="74"/>
      <c r="C38" s="74"/>
      <c r="D38" s="74"/>
      <c r="E38" s="65"/>
      <c r="F38" s="65"/>
      <c r="G38" s="78"/>
      <c r="H38" s="71"/>
      <c r="I38" s="71"/>
      <c r="J38" s="77"/>
    </row>
    <row r="39" spans="1:44" s="20" customFormat="1" ht="25.5" customHeight="1" x14ac:dyDescent="0.2">
      <c r="B39" s="112" t="s">
        <v>45</v>
      </c>
      <c r="C39" s="112"/>
      <c r="D39" s="74"/>
      <c r="E39" s="65" t="s">
        <v>47</v>
      </c>
      <c r="F39" s="65"/>
      <c r="G39" s="78">
        <v>0</v>
      </c>
      <c r="H39" s="71" t="s">
        <v>5</v>
      </c>
      <c r="I39" s="71" t="s">
        <v>15</v>
      </c>
      <c r="J39" s="77"/>
    </row>
    <row r="40" spans="1:44" s="20" customFormat="1" x14ac:dyDescent="0.2">
      <c r="B40" s="74"/>
      <c r="C40" s="74"/>
      <c r="D40" s="74"/>
      <c r="E40" s="65"/>
      <c r="F40" s="65"/>
      <c r="G40" s="78"/>
      <c r="H40" s="71"/>
      <c r="I40" s="71"/>
      <c r="J40" s="77"/>
    </row>
    <row r="41" spans="1:44" s="20" customFormat="1" x14ac:dyDescent="0.2">
      <c r="B41" s="113" t="s">
        <v>48</v>
      </c>
      <c r="C41" s="113"/>
      <c r="D41" s="74"/>
      <c r="E41" s="65"/>
      <c r="F41" s="65"/>
      <c r="G41" s="78"/>
      <c r="H41" s="71"/>
      <c r="I41" s="71"/>
      <c r="J41" s="77"/>
    </row>
    <row r="42" spans="1:44" s="20" customFormat="1" ht="15" x14ac:dyDescent="0.2">
      <c r="B42" s="74"/>
      <c r="C42" s="79" t="s">
        <v>49</v>
      </c>
      <c r="D42" s="74"/>
      <c r="E42" s="65" t="s">
        <v>50</v>
      </c>
      <c r="F42" s="65"/>
      <c r="G42" s="78">
        <v>112.7</v>
      </c>
      <c r="H42" s="71" t="s">
        <v>155</v>
      </c>
      <c r="I42" s="71" t="s">
        <v>15</v>
      </c>
      <c r="J42" s="77"/>
    </row>
    <row r="43" spans="1:44" s="20" customFormat="1" ht="27.75" customHeight="1" x14ac:dyDescent="0.2">
      <c r="B43" s="74"/>
      <c r="C43" s="80" t="s">
        <v>52</v>
      </c>
      <c r="D43" s="74"/>
      <c r="E43" s="65" t="s">
        <v>51</v>
      </c>
      <c r="F43" s="65"/>
      <c r="G43" s="78">
        <v>2000</v>
      </c>
      <c r="H43" s="71" t="s">
        <v>155</v>
      </c>
      <c r="I43" s="71" t="s">
        <v>15</v>
      </c>
      <c r="J43" s="77"/>
    </row>
    <row r="44" spans="1:44" s="20" customFormat="1" x14ac:dyDescent="0.2">
      <c r="B44" s="74"/>
      <c r="C44" s="74"/>
      <c r="D44" s="74"/>
      <c r="E44" s="65"/>
      <c r="F44" s="65"/>
      <c r="G44" s="78"/>
      <c r="H44" s="71"/>
      <c r="I44" s="71"/>
      <c r="J44" s="77"/>
    </row>
    <row r="45" spans="1:44" s="20" customFormat="1" ht="24" customHeight="1" x14ac:dyDescent="0.2">
      <c r="B45" s="112" t="s">
        <v>54</v>
      </c>
      <c r="C45" s="112"/>
      <c r="D45" s="74"/>
      <c r="E45" s="65" t="s">
        <v>53</v>
      </c>
      <c r="F45" s="65"/>
      <c r="G45" s="78">
        <v>160</v>
      </c>
      <c r="H45" s="71" t="s">
        <v>5</v>
      </c>
      <c r="I45" s="71" t="s">
        <v>15</v>
      </c>
      <c r="J45" s="77"/>
    </row>
    <row r="46" spans="1:44" x14ac:dyDescent="0.2">
      <c r="A46" s="22"/>
      <c r="B46" s="74"/>
      <c r="C46" s="74"/>
      <c r="D46" s="74"/>
      <c r="E46" s="66"/>
      <c r="F46" s="66"/>
      <c r="G46" s="71"/>
      <c r="H46" s="71"/>
      <c r="I46" s="71"/>
      <c r="J46" s="66"/>
      <c r="AC46" s="20"/>
      <c r="AD46" s="20"/>
      <c r="AE46" s="20"/>
      <c r="AF46" s="20"/>
      <c r="AG46" s="20"/>
      <c r="AH46" s="20"/>
      <c r="AI46" s="20"/>
      <c r="AJ46" s="20"/>
      <c r="AK46" s="20"/>
      <c r="AL46" s="20"/>
      <c r="AM46" s="20"/>
      <c r="AN46" s="20"/>
      <c r="AO46" s="20"/>
      <c r="AP46" s="20"/>
      <c r="AQ46" s="20"/>
      <c r="AR46" s="20"/>
    </row>
    <row r="47" spans="1:44" x14ac:dyDescent="0.2">
      <c r="A47" s="22"/>
      <c r="B47" s="74"/>
      <c r="C47" s="74"/>
      <c r="D47" s="74"/>
      <c r="E47" s="65"/>
      <c r="F47" s="65"/>
      <c r="G47" s="65"/>
      <c r="H47" s="65"/>
      <c r="I47" s="65"/>
      <c r="J47" s="66"/>
      <c r="AC47" s="20"/>
      <c r="AD47" s="20"/>
      <c r="AE47" s="20"/>
      <c r="AF47" s="20"/>
      <c r="AG47" s="20"/>
      <c r="AH47" s="20"/>
      <c r="AI47" s="20"/>
      <c r="AJ47" s="20"/>
      <c r="AK47" s="20"/>
      <c r="AL47" s="20"/>
      <c r="AM47" s="20"/>
      <c r="AN47" s="20"/>
      <c r="AO47" s="20"/>
      <c r="AP47" s="20"/>
      <c r="AQ47" s="20"/>
      <c r="AR47" s="20"/>
    </row>
    <row r="48" spans="1:44" ht="15" x14ac:dyDescent="0.2">
      <c r="A48" s="22"/>
      <c r="B48" s="62" t="s">
        <v>1</v>
      </c>
      <c r="C48" s="62"/>
      <c r="D48" s="62"/>
      <c r="E48" s="63"/>
      <c r="F48" s="63"/>
      <c r="G48" s="63"/>
      <c r="H48" s="63"/>
      <c r="I48" s="63"/>
      <c r="J48" s="64"/>
      <c r="AC48" s="20"/>
      <c r="AD48" s="20"/>
      <c r="AE48" s="20"/>
      <c r="AF48" s="20"/>
      <c r="AG48" s="20"/>
      <c r="AH48" s="20"/>
      <c r="AI48" s="20"/>
      <c r="AJ48" s="20"/>
      <c r="AK48" s="20"/>
      <c r="AL48" s="20"/>
      <c r="AM48" s="20"/>
      <c r="AN48" s="20"/>
      <c r="AO48" s="20"/>
      <c r="AP48" s="20"/>
      <c r="AQ48" s="20"/>
      <c r="AR48" s="20"/>
    </row>
    <row r="49" spans="1:61" x14ac:dyDescent="0.2">
      <c r="A49" s="22"/>
      <c r="B49" s="65"/>
      <c r="C49" s="65"/>
      <c r="D49" s="65"/>
      <c r="E49" s="65"/>
      <c r="F49" s="65"/>
      <c r="G49" s="65"/>
      <c r="H49" s="65"/>
      <c r="I49" s="65"/>
      <c r="J49" s="66"/>
      <c r="AC49" s="20"/>
      <c r="AD49" s="20"/>
      <c r="AE49" s="20"/>
      <c r="AF49" s="20"/>
      <c r="AG49" s="20"/>
      <c r="AH49" s="20"/>
      <c r="AI49" s="20"/>
      <c r="AJ49" s="20"/>
      <c r="AK49" s="20"/>
      <c r="AL49" s="20"/>
      <c r="AM49" s="20"/>
      <c r="AN49" s="20"/>
      <c r="AO49" s="20"/>
      <c r="AP49" s="20"/>
      <c r="AQ49" s="20"/>
      <c r="AR49" s="20"/>
    </row>
    <row r="50" spans="1:61" ht="15" x14ac:dyDescent="0.2">
      <c r="A50" s="22"/>
      <c r="B50" s="67" t="s">
        <v>2</v>
      </c>
      <c r="C50" s="67"/>
      <c r="D50" s="67"/>
      <c r="E50" s="68" t="s">
        <v>4</v>
      </c>
      <c r="F50" s="68"/>
      <c r="G50" s="69" t="s">
        <v>6</v>
      </c>
      <c r="H50" s="69" t="s">
        <v>3</v>
      </c>
      <c r="I50" s="69" t="s">
        <v>13</v>
      </c>
      <c r="J50" s="68" t="s">
        <v>9</v>
      </c>
      <c r="AC50" s="20"/>
      <c r="AD50" s="20"/>
      <c r="AE50" s="20"/>
      <c r="AF50" s="20"/>
      <c r="AG50" s="20"/>
      <c r="AH50" s="20"/>
      <c r="AI50" s="20"/>
      <c r="AJ50" s="20"/>
      <c r="AK50" s="20"/>
      <c r="AL50" s="20"/>
      <c r="AM50" s="20"/>
      <c r="AN50" s="20"/>
      <c r="AO50" s="20"/>
      <c r="AP50" s="20"/>
      <c r="AQ50" s="20"/>
      <c r="AR50" s="20"/>
    </row>
    <row r="51" spans="1:61" x14ac:dyDescent="0.2">
      <c r="A51" s="22"/>
      <c r="B51" s="81"/>
      <c r="C51" s="81"/>
      <c r="D51" s="81"/>
      <c r="E51" s="81"/>
      <c r="F51" s="81"/>
      <c r="G51" s="81"/>
      <c r="H51" s="81"/>
      <c r="I51" s="81"/>
      <c r="J51" s="66"/>
      <c r="AC51" s="20"/>
      <c r="AD51" s="20"/>
      <c r="AE51" s="20"/>
      <c r="AF51" s="20"/>
      <c r="AG51" s="20"/>
      <c r="AH51" s="20"/>
      <c r="AI51" s="20"/>
      <c r="AJ51" s="20"/>
      <c r="AK51" s="20"/>
      <c r="AL51" s="20"/>
      <c r="AM51" s="20"/>
      <c r="AN51" s="20"/>
      <c r="AO51" s="20"/>
      <c r="AP51" s="20"/>
      <c r="AQ51" s="20"/>
      <c r="AR51" s="20"/>
    </row>
    <row r="52" spans="1:61" s="20" customFormat="1" ht="28.5" x14ac:dyDescent="0.2">
      <c r="A52" s="22"/>
      <c r="B52" s="111" t="s">
        <v>162</v>
      </c>
      <c r="C52" s="111"/>
      <c r="D52" s="82"/>
      <c r="E52" s="65" t="s">
        <v>160</v>
      </c>
      <c r="F52" s="65"/>
      <c r="G52" s="90" t="str">
        <f>IF(ISNUMBER(Qai),(Qai/Temission)*1000*(1-Fdis)*(1-Felim)*Fwater/(CAPSTP_on_site*DIL),IF(ISNUMBER(Qai_set),(Qai_set/Temission)*1000*(1-Fdis)*(1-Felim)*Fwater/(CAPSTP_on_site*DIL),"??"))</f>
        <v>??</v>
      </c>
      <c r="H52" s="71" t="s">
        <v>57</v>
      </c>
      <c r="I52" s="71" t="s">
        <v>7</v>
      </c>
      <c r="J52" s="74" t="s">
        <v>161</v>
      </c>
    </row>
    <row r="53" spans="1:61" s="20" customFormat="1" x14ac:dyDescent="0.2">
      <c r="A53" s="22"/>
      <c r="B53" s="83"/>
      <c r="C53" s="83"/>
      <c r="D53" s="84"/>
      <c r="E53" s="65"/>
      <c r="F53" s="65"/>
      <c r="G53" s="71"/>
      <c r="H53" s="71"/>
      <c r="I53" s="71"/>
      <c r="J53" s="65"/>
    </row>
    <row r="54" spans="1:61" s="20" customFormat="1" ht="35.25" customHeight="1" x14ac:dyDescent="0.2">
      <c r="A54" s="22"/>
      <c r="B54" s="111" t="s">
        <v>55</v>
      </c>
      <c r="C54" s="111"/>
      <c r="D54" s="84"/>
      <c r="E54" s="65" t="s">
        <v>56</v>
      </c>
      <c r="F54" s="65"/>
      <c r="G54" s="90" t="str">
        <f>IF(ISNUMBER(Qai),(Qai/Temission)*1000*(1-Fdis)*(1-Felim)*Fwater/CAPSTP_off_site,IF(ISNUMBER(Qai_set),(Qai_set/Temission)*1000*(1-Fdis)*(1-Felim)*Fwater/CAPSTP_off_site,"??"))</f>
        <v>??</v>
      </c>
      <c r="H54" s="71" t="s">
        <v>57</v>
      </c>
      <c r="I54" s="71" t="s">
        <v>7</v>
      </c>
      <c r="J54" s="74" t="s">
        <v>58</v>
      </c>
    </row>
    <row r="55" spans="1:61" s="20" customFormat="1" x14ac:dyDescent="0.2">
      <c r="A55" s="22"/>
      <c r="B55" s="111"/>
      <c r="C55" s="111"/>
      <c r="D55" s="111"/>
      <c r="E55" s="65"/>
      <c r="F55" s="65"/>
      <c r="G55" s="65"/>
      <c r="H55" s="71"/>
      <c r="I55" s="71"/>
      <c r="J55" s="66"/>
    </row>
    <row r="56" spans="1:61" s="20" customFormat="1" x14ac:dyDescent="0.2">
      <c r="A56" s="22"/>
      <c r="B56" s="73"/>
      <c r="C56" s="73"/>
      <c r="D56" s="85"/>
      <c r="E56" s="65"/>
      <c r="F56" s="65"/>
      <c r="G56" s="65"/>
      <c r="H56" s="71"/>
      <c r="I56" s="71"/>
      <c r="J56" s="66"/>
    </row>
    <row r="57" spans="1:61" s="20" customFormat="1" x14ac:dyDescent="0.2">
      <c r="A57" s="22"/>
      <c r="B57" s="39"/>
      <c r="C57" s="39"/>
      <c r="D57" s="39"/>
      <c r="E57" s="22"/>
      <c r="F57" s="22"/>
      <c r="G57" s="22"/>
      <c r="H57" s="22"/>
      <c r="I57" s="22"/>
      <c r="J57" s="23"/>
    </row>
    <row r="58" spans="1:61" s="20" customFormat="1" x14ac:dyDescent="0.2">
      <c r="A58" s="22"/>
      <c r="B58" s="86" t="s">
        <v>14</v>
      </c>
      <c r="C58" s="86"/>
      <c r="D58" s="86"/>
      <c r="E58" s="22"/>
      <c r="F58" s="22"/>
      <c r="G58" s="22"/>
      <c r="H58" s="22"/>
      <c r="I58" s="22"/>
      <c r="J58" s="23"/>
    </row>
    <row r="59" spans="1:61" s="53" customFormat="1" ht="59.25" customHeight="1" x14ac:dyDescent="0.2">
      <c r="A59" s="51"/>
      <c r="B59" s="114" t="s">
        <v>154</v>
      </c>
      <c r="C59" s="114"/>
      <c r="D59" s="114"/>
      <c r="E59" s="114"/>
      <c r="F59" s="114"/>
      <c r="G59" s="114"/>
      <c r="H59" s="114"/>
      <c r="I59" s="114"/>
      <c r="J59" s="114"/>
    </row>
    <row r="60" spans="1:61" s="53" customFormat="1" x14ac:dyDescent="0.2">
      <c r="A60" s="51"/>
      <c r="B60" s="114" t="s">
        <v>163</v>
      </c>
      <c r="C60" s="114"/>
      <c r="D60" s="114"/>
      <c r="E60" s="114"/>
      <c r="F60" s="114"/>
      <c r="G60" s="114"/>
      <c r="H60" s="114"/>
      <c r="I60" s="114"/>
      <c r="J60" s="114"/>
    </row>
    <row r="61" spans="1:61" s="20" customFormat="1" x14ac:dyDescent="0.2"/>
    <row r="62" spans="1:61" s="20" customFormat="1" x14ac:dyDescent="0.2"/>
    <row r="63" spans="1:61" ht="18" x14ac:dyDescent="0.2">
      <c r="A63" s="22"/>
      <c r="B63" s="115" t="s">
        <v>133</v>
      </c>
      <c r="C63" s="115"/>
      <c r="D63" s="115"/>
      <c r="E63" s="115"/>
      <c r="F63" s="115"/>
      <c r="G63" s="115"/>
      <c r="H63" s="115"/>
      <c r="I63" s="115"/>
      <c r="J63" s="115"/>
      <c r="K63" s="22"/>
      <c r="L63" s="23"/>
      <c r="M63" s="22"/>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row>
    <row r="64" spans="1:61" x14ac:dyDescent="0.2">
      <c r="A64" s="22"/>
      <c r="B64" s="59"/>
      <c r="C64" s="59"/>
      <c r="D64" s="58"/>
      <c r="E64" s="22"/>
      <c r="F64" s="22"/>
      <c r="G64" s="22"/>
      <c r="H64" s="22"/>
      <c r="I64" s="22"/>
      <c r="J64" s="22"/>
      <c r="AC64" s="20"/>
      <c r="AD64" s="20"/>
      <c r="AE64" s="20"/>
      <c r="AF64" s="20"/>
      <c r="AG64" s="20"/>
      <c r="AH64" s="20"/>
      <c r="AI64" s="20"/>
      <c r="AJ64" s="20"/>
      <c r="AK64" s="20"/>
      <c r="AL64" s="20"/>
      <c r="AM64" s="20"/>
      <c r="AN64" s="20"/>
      <c r="AO64" s="20"/>
      <c r="AP64" s="20"/>
      <c r="AQ64" s="20"/>
      <c r="AR64" s="20"/>
      <c r="AS64" s="20"/>
      <c r="AT64" s="20"/>
      <c r="AU64" s="20"/>
      <c r="AV64" s="20"/>
      <c r="AW64" s="20"/>
    </row>
    <row r="65" spans="1:49" x14ac:dyDescent="0.2">
      <c r="A65" s="22"/>
      <c r="B65" s="60" t="s">
        <v>8</v>
      </c>
      <c r="C65" s="61"/>
      <c r="D65" s="61"/>
      <c r="E65" s="22"/>
      <c r="F65" s="22"/>
      <c r="G65" s="22"/>
      <c r="H65" s="22"/>
      <c r="I65" s="22"/>
      <c r="J65" s="22"/>
    </row>
    <row r="66" spans="1:49" ht="14.25" x14ac:dyDescent="0.2">
      <c r="A66" s="22"/>
      <c r="B66" s="51" t="s">
        <v>134</v>
      </c>
      <c r="C66" s="59"/>
      <c r="D66" s="58"/>
      <c r="E66" s="22"/>
      <c r="F66" s="22"/>
      <c r="G66" s="22"/>
      <c r="H66" s="22"/>
      <c r="I66" s="22"/>
      <c r="J66" s="22"/>
      <c r="AC66" s="20"/>
      <c r="AD66" s="20"/>
      <c r="AE66" s="20"/>
      <c r="AF66" s="20"/>
      <c r="AG66" s="20"/>
      <c r="AH66" s="20"/>
      <c r="AI66" s="20"/>
      <c r="AJ66" s="20"/>
      <c r="AK66" s="20"/>
      <c r="AL66" s="20"/>
      <c r="AM66" s="20"/>
      <c r="AN66" s="20"/>
      <c r="AO66" s="20"/>
      <c r="AP66" s="20"/>
      <c r="AQ66" s="20"/>
      <c r="AR66" s="20"/>
      <c r="AS66" s="20"/>
      <c r="AT66" s="20"/>
      <c r="AU66" s="20"/>
      <c r="AV66" s="20"/>
      <c r="AW66" s="20"/>
    </row>
    <row r="67" spans="1:49" ht="14.25" x14ac:dyDescent="0.2">
      <c r="A67" s="22"/>
      <c r="B67" s="51" t="s">
        <v>135</v>
      </c>
      <c r="C67" s="59"/>
      <c r="D67" s="58"/>
      <c r="E67" s="22"/>
      <c r="F67" s="22"/>
      <c r="G67" s="22"/>
      <c r="H67" s="22"/>
      <c r="I67" s="22"/>
      <c r="J67" s="22"/>
      <c r="AC67" s="20"/>
      <c r="AD67" s="20"/>
      <c r="AE67" s="20"/>
      <c r="AF67" s="20"/>
      <c r="AG67" s="20"/>
      <c r="AH67" s="20"/>
      <c r="AI67" s="20"/>
      <c r="AJ67" s="20"/>
      <c r="AK67" s="20"/>
      <c r="AL67" s="20"/>
      <c r="AM67" s="20"/>
      <c r="AN67" s="20"/>
      <c r="AO67" s="20"/>
      <c r="AP67" s="20"/>
      <c r="AQ67" s="20"/>
      <c r="AR67" s="20"/>
      <c r="AS67" s="20"/>
      <c r="AT67" s="20"/>
      <c r="AU67" s="20"/>
      <c r="AV67" s="20"/>
      <c r="AW67" s="20"/>
    </row>
    <row r="68" spans="1:49" x14ac:dyDescent="0.2">
      <c r="A68" s="22"/>
      <c r="B68" s="22"/>
      <c r="C68" s="22"/>
      <c r="D68" s="22"/>
      <c r="E68" s="22"/>
      <c r="F68" s="22"/>
      <c r="G68" s="22"/>
      <c r="H68" s="22"/>
      <c r="I68" s="22"/>
      <c r="J68" s="22"/>
    </row>
    <row r="69" spans="1:49" s="20" customFormat="1" ht="15" x14ac:dyDescent="0.2">
      <c r="A69" s="22"/>
      <c r="B69" s="62" t="s">
        <v>0</v>
      </c>
      <c r="C69" s="62"/>
      <c r="D69" s="62"/>
      <c r="E69" s="63"/>
      <c r="F69" s="63"/>
      <c r="G69" s="63"/>
      <c r="H69" s="63"/>
      <c r="I69" s="63"/>
      <c r="J69" s="64"/>
    </row>
    <row r="70" spans="1:49" s="20" customFormat="1" x14ac:dyDescent="0.2">
      <c r="A70" s="22"/>
      <c r="B70" s="65"/>
      <c r="C70" s="65"/>
      <c r="D70" s="65"/>
      <c r="E70" s="65"/>
      <c r="F70" s="65"/>
      <c r="G70" s="65"/>
      <c r="H70" s="65"/>
      <c r="I70" s="65"/>
      <c r="J70" s="66"/>
    </row>
    <row r="71" spans="1:49" s="20" customFormat="1" ht="15" x14ac:dyDescent="0.2">
      <c r="A71" s="22"/>
      <c r="B71" s="67" t="s">
        <v>2</v>
      </c>
      <c r="C71" s="67"/>
      <c r="D71" s="67"/>
      <c r="E71" s="68" t="s">
        <v>4</v>
      </c>
      <c r="F71" s="68"/>
      <c r="G71" s="69" t="s">
        <v>6</v>
      </c>
      <c r="H71" s="69" t="s">
        <v>3</v>
      </c>
      <c r="I71" s="69" t="s">
        <v>13</v>
      </c>
      <c r="J71" s="68" t="s">
        <v>136</v>
      </c>
    </row>
    <row r="72" spans="1:49" s="20" customFormat="1" x14ac:dyDescent="0.2">
      <c r="A72" s="22"/>
      <c r="B72" s="67"/>
      <c r="C72" s="67"/>
      <c r="D72" s="67"/>
      <c r="E72" s="68"/>
      <c r="F72" s="68"/>
      <c r="G72" s="69"/>
      <c r="H72" s="69"/>
      <c r="I72" s="69"/>
      <c r="J72" s="68"/>
    </row>
    <row r="73" spans="1:49" s="20" customFormat="1" ht="15" x14ac:dyDescent="0.2">
      <c r="A73" s="22"/>
      <c r="B73" s="112" t="s">
        <v>91</v>
      </c>
      <c r="C73" s="112"/>
      <c r="D73" s="112"/>
      <c r="E73" s="66" t="s">
        <v>68</v>
      </c>
      <c r="F73" s="66"/>
      <c r="G73" s="75"/>
      <c r="H73" s="71" t="s">
        <v>92</v>
      </c>
      <c r="I73" s="71" t="s">
        <v>61</v>
      </c>
      <c r="J73" s="66"/>
      <c r="K73" s="22"/>
      <c r="L73" s="72"/>
      <c r="M73" s="72"/>
      <c r="N73" s="22"/>
      <c r="O73" s="22"/>
      <c r="P73" s="22"/>
    </row>
    <row r="74" spans="1:49" s="20" customFormat="1" x14ac:dyDescent="0.2">
      <c r="A74" s="22"/>
      <c r="B74" s="73"/>
      <c r="C74" s="73"/>
      <c r="D74" s="73"/>
      <c r="E74" s="66"/>
      <c r="F74" s="66"/>
      <c r="G74" s="68"/>
      <c r="H74" s="71"/>
      <c r="I74" s="71"/>
      <c r="J74" s="66"/>
      <c r="K74" s="22"/>
      <c r="L74" s="72"/>
      <c r="M74" s="72"/>
      <c r="N74" s="22"/>
      <c r="O74" s="22"/>
      <c r="P74" s="22"/>
    </row>
    <row r="75" spans="1:49" s="20" customFormat="1" ht="27" customHeight="1" x14ac:dyDescent="0.2">
      <c r="A75" s="22"/>
      <c r="B75" s="112" t="s">
        <v>93</v>
      </c>
      <c r="C75" s="112"/>
      <c r="D75" s="74"/>
      <c r="E75" s="65" t="s">
        <v>71</v>
      </c>
      <c r="F75" s="65"/>
      <c r="G75" s="75"/>
      <c r="H75" s="71" t="s">
        <v>101</v>
      </c>
      <c r="I75" s="71" t="s">
        <v>61</v>
      </c>
      <c r="J75" s="66"/>
    </row>
    <row r="76" spans="1:49" s="20" customFormat="1" x14ac:dyDescent="0.2">
      <c r="A76" s="22"/>
      <c r="B76" s="76"/>
      <c r="C76" s="76"/>
      <c r="D76" s="76"/>
      <c r="E76" s="65"/>
      <c r="F76" s="65"/>
      <c r="G76" s="71"/>
      <c r="H76" s="65"/>
      <c r="I76" s="65"/>
      <c r="J76" s="77"/>
    </row>
    <row r="77" spans="1:49" s="20" customFormat="1" ht="14.25" customHeight="1" x14ac:dyDescent="0.2">
      <c r="B77" s="112" t="s">
        <v>94</v>
      </c>
      <c r="C77" s="112"/>
      <c r="D77" s="74"/>
      <c r="E77" s="65" t="s">
        <v>102</v>
      </c>
      <c r="F77" s="65"/>
      <c r="G77" s="75"/>
      <c r="H77" s="71" t="s">
        <v>101</v>
      </c>
      <c r="I77" s="71" t="s">
        <v>61</v>
      </c>
      <c r="J77" s="77"/>
    </row>
    <row r="78" spans="1:49" s="20" customFormat="1" x14ac:dyDescent="0.2">
      <c r="B78" s="74"/>
      <c r="C78" s="74"/>
      <c r="D78" s="74"/>
      <c r="E78" s="65"/>
      <c r="F78" s="65"/>
      <c r="G78" s="71"/>
      <c r="H78" s="71"/>
      <c r="I78" s="71"/>
      <c r="J78" s="77"/>
    </row>
    <row r="79" spans="1:49" s="20" customFormat="1" ht="24.75" customHeight="1" x14ac:dyDescent="0.2">
      <c r="B79" s="112" t="s">
        <v>95</v>
      </c>
      <c r="C79" s="112"/>
      <c r="D79" s="74"/>
      <c r="E79" s="65" t="s">
        <v>74</v>
      </c>
      <c r="F79" s="65"/>
      <c r="G79" s="75"/>
      <c r="H79" s="71" t="s">
        <v>101</v>
      </c>
      <c r="I79" s="71" t="s">
        <v>61</v>
      </c>
      <c r="J79" s="77"/>
    </row>
    <row r="80" spans="1:49" s="20" customFormat="1" x14ac:dyDescent="0.2">
      <c r="B80" s="74"/>
      <c r="C80" s="74"/>
      <c r="D80" s="74"/>
      <c r="E80" s="65"/>
      <c r="F80" s="65"/>
      <c r="G80" s="78"/>
      <c r="H80" s="71"/>
      <c r="I80" s="71"/>
      <c r="J80" s="77"/>
    </row>
    <row r="81" spans="1:44" s="20" customFormat="1" ht="14.25" x14ac:dyDescent="0.2">
      <c r="B81" s="112" t="s">
        <v>76</v>
      </c>
      <c r="C81" s="112"/>
      <c r="D81" s="74"/>
      <c r="E81" s="65" t="s">
        <v>19</v>
      </c>
      <c r="F81" s="65"/>
      <c r="G81" s="78">
        <v>1</v>
      </c>
      <c r="H81" s="71" t="s">
        <v>5</v>
      </c>
      <c r="I81" s="71" t="s">
        <v>15</v>
      </c>
      <c r="J81" s="77"/>
    </row>
    <row r="82" spans="1:44" s="20" customFormat="1" x14ac:dyDescent="0.2">
      <c r="B82" s="74"/>
      <c r="C82" s="74"/>
      <c r="D82" s="74"/>
      <c r="E82" s="65"/>
      <c r="F82" s="65"/>
      <c r="G82" s="78"/>
      <c r="H82" s="71"/>
      <c r="I82" s="71"/>
      <c r="J82" s="77"/>
    </row>
    <row r="83" spans="1:44" s="20" customFormat="1" ht="26.25" customHeight="1" x14ac:dyDescent="0.2">
      <c r="B83" s="112" t="s">
        <v>96</v>
      </c>
      <c r="C83" s="112"/>
      <c r="D83" s="74"/>
      <c r="E83" s="65" t="s">
        <v>47</v>
      </c>
      <c r="F83" s="65"/>
      <c r="G83" s="78">
        <v>0</v>
      </c>
      <c r="H83" s="71" t="s">
        <v>5</v>
      </c>
      <c r="I83" s="71" t="s">
        <v>15</v>
      </c>
      <c r="J83" s="77"/>
    </row>
    <row r="84" spans="1:44" s="20" customFormat="1" x14ac:dyDescent="0.2">
      <c r="B84" s="74"/>
      <c r="C84" s="74"/>
      <c r="D84" s="74"/>
      <c r="E84" s="65"/>
      <c r="F84" s="65"/>
      <c r="G84" s="78"/>
      <c r="H84" s="71"/>
      <c r="I84" s="71"/>
      <c r="J84" s="77"/>
    </row>
    <row r="85" spans="1:44" s="20" customFormat="1" ht="15" x14ac:dyDescent="0.2">
      <c r="B85" s="112" t="s">
        <v>97</v>
      </c>
      <c r="C85" s="112"/>
      <c r="D85" s="74"/>
      <c r="E85" s="65" t="s">
        <v>63</v>
      </c>
      <c r="F85" s="65"/>
      <c r="G85" s="75"/>
      <c r="H85" s="71" t="s">
        <v>64</v>
      </c>
      <c r="I85" s="71" t="s">
        <v>61</v>
      </c>
      <c r="J85" s="77"/>
    </row>
    <row r="86" spans="1:44" s="20" customFormat="1" x14ac:dyDescent="0.2">
      <c r="B86" s="73"/>
      <c r="C86" s="73"/>
      <c r="D86" s="74"/>
      <c r="E86" s="65"/>
      <c r="F86" s="65"/>
      <c r="G86" s="78"/>
      <c r="H86" s="71"/>
      <c r="I86" s="71"/>
      <c r="J86" s="77"/>
    </row>
    <row r="87" spans="1:44" s="20" customFormat="1" x14ac:dyDescent="0.2">
      <c r="B87" s="112" t="s">
        <v>98</v>
      </c>
      <c r="C87" s="112"/>
      <c r="D87" s="74"/>
      <c r="E87" s="65" t="s">
        <v>26</v>
      </c>
      <c r="F87" s="65"/>
      <c r="G87" s="78">
        <v>365</v>
      </c>
      <c r="H87" s="71" t="s">
        <v>103</v>
      </c>
      <c r="I87" s="71" t="s">
        <v>15</v>
      </c>
      <c r="J87" s="77"/>
    </row>
    <row r="88" spans="1:44" x14ac:dyDescent="0.2">
      <c r="A88" s="22"/>
      <c r="B88" s="74"/>
      <c r="C88" s="74"/>
      <c r="D88" s="74"/>
      <c r="E88" s="66"/>
      <c r="F88" s="66"/>
      <c r="G88" s="71"/>
      <c r="H88" s="71"/>
      <c r="I88" s="71"/>
      <c r="J88" s="66"/>
      <c r="AC88" s="20"/>
      <c r="AD88" s="20"/>
      <c r="AE88" s="20"/>
      <c r="AF88" s="20"/>
      <c r="AG88" s="20"/>
      <c r="AH88" s="20"/>
      <c r="AI88" s="20"/>
      <c r="AJ88" s="20"/>
      <c r="AK88" s="20"/>
      <c r="AL88" s="20"/>
      <c r="AM88" s="20"/>
      <c r="AN88" s="20"/>
      <c r="AO88" s="20"/>
      <c r="AP88" s="20"/>
      <c r="AQ88" s="20"/>
      <c r="AR88" s="20"/>
    </row>
    <row r="89" spans="1:44" x14ac:dyDescent="0.2">
      <c r="A89" s="22"/>
      <c r="B89" s="74"/>
      <c r="C89" s="74"/>
      <c r="D89" s="74"/>
      <c r="E89" s="65"/>
      <c r="F89" s="65"/>
      <c r="G89" s="65"/>
      <c r="H89" s="65"/>
      <c r="I89" s="65"/>
      <c r="J89" s="66"/>
      <c r="AC89" s="20"/>
      <c r="AD89" s="20"/>
      <c r="AE89" s="20"/>
      <c r="AF89" s="20"/>
      <c r="AG89" s="20"/>
      <c r="AH89" s="20"/>
      <c r="AI89" s="20"/>
      <c r="AJ89" s="20"/>
      <c r="AK89" s="20"/>
      <c r="AL89" s="20"/>
      <c r="AM89" s="20"/>
      <c r="AN89" s="20"/>
      <c r="AO89" s="20"/>
      <c r="AP89" s="20"/>
      <c r="AQ89" s="20"/>
      <c r="AR89" s="20"/>
    </row>
    <row r="90" spans="1:44" ht="15" x14ac:dyDescent="0.2">
      <c r="A90" s="22"/>
      <c r="B90" s="62" t="s">
        <v>1</v>
      </c>
      <c r="C90" s="62"/>
      <c r="D90" s="62"/>
      <c r="E90" s="63"/>
      <c r="F90" s="63"/>
      <c r="G90" s="63"/>
      <c r="H90" s="63"/>
      <c r="I90" s="63"/>
      <c r="J90" s="64"/>
      <c r="AC90" s="20"/>
      <c r="AD90" s="20"/>
      <c r="AE90" s="20"/>
      <c r="AF90" s="20"/>
      <c r="AG90" s="20"/>
      <c r="AH90" s="20"/>
      <c r="AI90" s="20"/>
      <c r="AJ90" s="20"/>
      <c r="AK90" s="20"/>
      <c r="AL90" s="20"/>
      <c r="AM90" s="20"/>
      <c r="AN90" s="20"/>
      <c r="AO90" s="20"/>
      <c r="AP90" s="20"/>
      <c r="AQ90" s="20"/>
      <c r="AR90" s="20"/>
    </row>
    <row r="91" spans="1:44" x14ac:dyDescent="0.2">
      <c r="A91" s="22"/>
      <c r="B91" s="65"/>
      <c r="C91" s="65"/>
      <c r="D91" s="65"/>
      <c r="E91" s="65"/>
      <c r="F91" s="65"/>
      <c r="G91" s="65"/>
      <c r="H91" s="65"/>
      <c r="I91" s="65"/>
      <c r="J91" s="66"/>
      <c r="AC91" s="20"/>
      <c r="AD91" s="20"/>
      <c r="AE91" s="20"/>
      <c r="AF91" s="20"/>
      <c r="AG91" s="20"/>
      <c r="AH91" s="20"/>
      <c r="AI91" s="20"/>
      <c r="AJ91" s="20"/>
      <c r="AK91" s="20"/>
      <c r="AL91" s="20"/>
      <c r="AM91" s="20"/>
      <c r="AN91" s="20"/>
      <c r="AO91" s="20"/>
      <c r="AP91" s="20"/>
      <c r="AQ91" s="20"/>
      <c r="AR91" s="20"/>
    </row>
    <row r="92" spans="1:44" ht="15" x14ac:dyDescent="0.2">
      <c r="A92" s="22"/>
      <c r="B92" s="67" t="s">
        <v>2</v>
      </c>
      <c r="C92" s="67"/>
      <c r="D92" s="67"/>
      <c r="E92" s="68" t="s">
        <v>4</v>
      </c>
      <c r="F92" s="68"/>
      <c r="G92" s="69" t="s">
        <v>6</v>
      </c>
      <c r="H92" s="69" t="s">
        <v>3</v>
      </c>
      <c r="I92" s="69" t="s">
        <v>13</v>
      </c>
      <c r="J92" s="68" t="s">
        <v>136</v>
      </c>
      <c r="AC92" s="20"/>
      <c r="AD92" s="20"/>
      <c r="AE92" s="20"/>
      <c r="AF92" s="20"/>
      <c r="AG92" s="20"/>
      <c r="AH92" s="20"/>
      <c r="AI92" s="20"/>
      <c r="AJ92" s="20"/>
      <c r="AK92" s="20"/>
      <c r="AL92" s="20"/>
      <c r="AM92" s="20"/>
      <c r="AN92" s="20"/>
      <c r="AO92" s="20"/>
      <c r="AP92" s="20"/>
      <c r="AQ92" s="20"/>
      <c r="AR92" s="20"/>
    </row>
    <row r="93" spans="1:44" x14ac:dyDescent="0.2">
      <c r="A93" s="22"/>
      <c r="B93" s="81"/>
      <c r="C93" s="81"/>
      <c r="D93" s="81"/>
      <c r="E93" s="81"/>
      <c r="F93" s="81"/>
      <c r="G93" s="81"/>
      <c r="H93" s="81"/>
      <c r="I93" s="81"/>
      <c r="J93" s="66"/>
      <c r="AC93" s="20"/>
      <c r="AD93" s="20"/>
      <c r="AE93" s="20"/>
      <c r="AF93" s="20"/>
      <c r="AG93" s="20"/>
      <c r="AH93" s="20"/>
      <c r="AI93" s="20"/>
      <c r="AJ93" s="20"/>
      <c r="AK93" s="20"/>
      <c r="AL93" s="20"/>
      <c r="AM93" s="20"/>
      <c r="AN93" s="20"/>
      <c r="AO93" s="20"/>
      <c r="AP93" s="20"/>
      <c r="AQ93" s="20"/>
      <c r="AR93" s="20"/>
    </row>
    <row r="94" spans="1:44" s="20" customFormat="1" ht="14.25" x14ac:dyDescent="0.2">
      <c r="A94" s="22"/>
      <c r="B94" s="111" t="s">
        <v>99</v>
      </c>
      <c r="C94" s="111"/>
      <c r="D94" s="82"/>
      <c r="E94" s="65" t="s">
        <v>104</v>
      </c>
      <c r="F94" s="65"/>
      <c r="G94" s="90" t="str">
        <f>IF(AND(Cform&gt;0,OR(ISNUMBER(Vforminst), ISNUMBER(Vformmix), ISNUMBER(Vformtank))),Cform*(Vforminst+Vformmix+Vformtank),"??")</f>
        <v>??</v>
      </c>
      <c r="H94" s="71" t="s">
        <v>105</v>
      </c>
      <c r="I94" s="71" t="s">
        <v>7</v>
      </c>
      <c r="J94" s="74" t="s">
        <v>106</v>
      </c>
    </row>
    <row r="95" spans="1:44" s="20" customFormat="1" x14ac:dyDescent="0.2">
      <c r="A95" s="22"/>
      <c r="B95" s="83"/>
      <c r="C95" s="83"/>
      <c r="D95" s="84"/>
      <c r="E95" s="65"/>
      <c r="F95" s="65"/>
      <c r="G95" s="71"/>
      <c r="H95" s="71"/>
      <c r="I95" s="71"/>
      <c r="J95" s="65"/>
    </row>
    <row r="96" spans="1:44" s="20" customFormat="1" ht="35.25" customHeight="1" x14ac:dyDescent="0.2">
      <c r="A96" s="22"/>
      <c r="B96" s="111" t="s">
        <v>100</v>
      </c>
      <c r="C96" s="111"/>
      <c r="D96" s="84"/>
      <c r="E96" s="65" t="s">
        <v>20</v>
      </c>
      <c r="F96" s="65"/>
      <c r="G96" s="90" t="str">
        <f>IF(AND(ISNUMBER(Q_ai),Nappl&gt;0),Q_ai*F_water*(1-F_dis)*Nappl/(1000*(365/T_emission)),"??")</f>
        <v>??</v>
      </c>
      <c r="H96" s="71" t="s">
        <v>12</v>
      </c>
      <c r="I96" s="71" t="s">
        <v>7</v>
      </c>
      <c r="J96" s="87" t="s">
        <v>119</v>
      </c>
    </row>
    <row r="97" spans="1:61" s="20" customFormat="1" x14ac:dyDescent="0.2">
      <c r="A97" s="22"/>
      <c r="B97" s="111"/>
      <c r="C97" s="111"/>
      <c r="D97" s="111"/>
      <c r="E97" s="65"/>
      <c r="F97" s="65"/>
      <c r="G97" s="65"/>
      <c r="H97" s="71"/>
      <c r="I97" s="71"/>
      <c r="J97" s="66"/>
    </row>
    <row r="98" spans="1:61" s="20" customFormat="1" x14ac:dyDescent="0.2">
      <c r="A98" s="22"/>
      <c r="B98" s="73"/>
      <c r="C98" s="73"/>
      <c r="D98" s="85"/>
      <c r="E98" s="65"/>
      <c r="F98" s="65"/>
      <c r="G98" s="65"/>
      <c r="H98" s="71"/>
      <c r="I98" s="71"/>
      <c r="J98" s="66"/>
    </row>
    <row r="99" spans="1:61" s="20" customFormat="1" x14ac:dyDescent="0.2">
      <c r="A99" s="22"/>
      <c r="B99" s="39"/>
      <c r="C99" s="39"/>
      <c r="D99" s="39"/>
      <c r="E99" s="22"/>
      <c r="F99" s="22"/>
      <c r="G99" s="22"/>
      <c r="H99" s="22"/>
      <c r="I99" s="22"/>
      <c r="J99" s="23"/>
    </row>
    <row r="100" spans="1:61" s="20" customFormat="1" x14ac:dyDescent="0.2">
      <c r="A100" s="22"/>
      <c r="B100" s="86" t="s">
        <v>14</v>
      </c>
      <c r="C100" s="86"/>
      <c r="D100" s="86"/>
      <c r="E100" s="22"/>
      <c r="F100" s="22"/>
      <c r="G100" s="22"/>
      <c r="H100" s="22"/>
      <c r="I100" s="22"/>
      <c r="J100" s="23"/>
    </row>
    <row r="101" spans="1:61" s="20" customFormat="1" x14ac:dyDescent="0.2"/>
    <row r="102" spans="1:61" s="20" customFormat="1" x14ac:dyDescent="0.2"/>
    <row r="103" spans="1:61" ht="40.5" customHeight="1" x14ac:dyDescent="0.2">
      <c r="A103" s="22"/>
      <c r="B103" s="115" t="s">
        <v>124</v>
      </c>
      <c r="C103" s="115"/>
      <c r="D103" s="115"/>
      <c r="E103" s="115"/>
      <c r="F103" s="115"/>
      <c r="G103" s="115"/>
      <c r="H103" s="115"/>
      <c r="I103" s="115"/>
      <c r="J103" s="115"/>
      <c r="K103" s="22"/>
      <c r="L103" s="23"/>
      <c r="M103" s="22"/>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row>
    <row r="104" spans="1:61" x14ac:dyDescent="0.2">
      <c r="A104" s="22"/>
      <c r="B104" s="59"/>
      <c r="C104" s="59"/>
      <c r="D104" s="58"/>
      <c r="E104" s="22"/>
      <c r="F104" s="22"/>
      <c r="G104" s="22"/>
      <c r="H104" s="22"/>
      <c r="I104" s="22"/>
      <c r="J104" s="22"/>
      <c r="AC104" s="20"/>
      <c r="AD104" s="20"/>
      <c r="AE104" s="20"/>
      <c r="AF104" s="20"/>
      <c r="AG104" s="20"/>
      <c r="AH104" s="20"/>
      <c r="AI104" s="20"/>
      <c r="AJ104" s="20"/>
      <c r="AK104" s="20"/>
      <c r="AL104" s="20"/>
      <c r="AM104" s="20"/>
      <c r="AN104" s="20"/>
      <c r="AO104" s="20"/>
      <c r="AP104" s="20"/>
      <c r="AQ104" s="20"/>
      <c r="AR104" s="20"/>
      <c r="AS104" s="20"/>
      <c r="AT104" s="20"/>
      <c r="AU104" s="20"/>
      <c r="AV104" s="20"/>
      <c r="AW104" s="20"/>
    </row>
    <row r="105" spans="1:61" x14ac:dyDescent="0.2">
      <c r="A105" s="22"/>
      <c r="B105" s="61" t="s">
        <v>8</v>
      </c>
      <c r="C105" s="61"/>
      <c r="D105" s="61"/>
      <c r="E105" s="22"/>
      <c r="F105" s="22"/>
      <c r="G105" s="22"/>
      <c r="H105" s="22"/>
      <c r="I105" s="22"/>
      <c r="J105" s="22"/>
    </row>
    <row r="106" spans="1:61" ht="14.25" x14ac:dyDescent="0.2">
      <c r="A106" s="22"/>
      <c r="B106" s="59" t="s">
        <v>122</v>
      </c>
      <c r="C106" s="59"/>
      <c r="D106" s="58"/>
      <c r="E106" s="22"/>
      <c r="F106" s="22"/>
      <c r="G106" s="22"/>
      <c r="H106" s="22"/>
      <c r="I106" s="22"/>
      <c r="J106" s="22"/>
      <c r="AC106" s="20"/>
      <c r="AD106" s="20"/>
      <c r="AE106" s="20"/>
      <c r="AF106" s="20"/>
      <c r="AG106" s="20"/>
      <c r="AH106" s="20"/>
      <c r="AI106" s="20"/>
      <c r="AJ106" s="20"/>
      <c r="AK106" s="20"/>
      <c r="AL106" s="20"/>
      <c r="AM106" s="20"/>
      <c r="AN106" s="20"/>
      <c r="AO106" s="20"/>
      <c r="AP106" s="20"/>
      <c r="AQ106" s="20"/>
      <c r="AR106" s="20"/>
      <c r="AS106" s="20"/>
      <c r="AT106" s="20"/>
      <c r="AU106" s="20"/>
      <c r="AV106" s="20"/>
      <c r="AW106" s="20"/>
    </row>
    <row r="107" spans="1:61" x14ac:dyDescent="0.2">
      <c r="A107" s="22"/>
      <c r="B107" s="59" t="s">
        <v>123</v>
      </c>
      <c r="C107" s="59"/>
      <c r="D107" s="58"/>
      <c r="E107" s="22"/>
      <c r="F107" s="22"/>
      <c r="G107" s="22"/>
      <c r="H107" s="22"/>
      <c r="I107" s="22"/>
      <c r="J107" s="22"/>
      <c r="AC107" s="20"/>
      <c r="AD107" s="20"/>
      <c r="AE107" s="20"/>
      <c r="AF107" s="20"/>
      <c r="AG107" s="20"/>
      <c r="AH107" s="20"/>
      <c r="AI107" s="20"/>
      <c r="AJ107" s="20"/>
      <c r="AK107" s="20"/>
      <c r="AL107" s="20"/>
      <c r="AM107" s="20"/>
      <c r="AN107" s="20"/>
      <c r="AO107" s="20"/>
      <c r="AP107" s="20"/>
      <c r="AQ107" s="20"/>
      <c r="AR107" s="20"/>
      <c r="AS107" s="20"/>
      <c r="AT107" s="20"/>
      <c r="AU107" s="20"/>
      <c r="AV107" s="20"/>
      <c r="AW107" s="20"/>
    </row>
    <row r="108" spans="1:61" x14ac:dyDescent="0.2">
      <c r="A108" s="22"/>
      <c r="B108" s="22"/>
      <c r="C108" s="22"/>
      <c r="D108" s="22"/>
      <c r="E108" s="22"/>
      <c r="F108" s="22"/>
      <c r="G108" s="22"/>
      <c r="H108" s="22"/>
      <c r="I108" s="22"/>
      <c r="J108" s="22"/>
    </row>
    <row r="109" spans="1:61" s="20" customFormat="1" ht="15" x14ac:dyDescent="0.2">
      <c r="A109" s="22"/>
      <c r="B109" s="62" t="s">
        <v>0</v>
      </c>
      <c r="C109" s="62"/>
      <c r="D109" s="62"/>
      <c r="E109" s="63"/>
      <c r="F109" s="63"/>
      <c r="G109" s="63"/>
      <c r="H109" s="63"/>
      <c r="I109" s="63"/>
      <c r="J109" s="64"/>
    </row>
    <row r="110" spans="1:61" s="20" customFormat="1" x14ac:dyDescent="0.2">
      <c r="A110" s="22"/>
      <c r="B110" s="65"/>
      <c r="C110" s="65"/>
      <c r="D110" s="65"/>
      <c r="E110" s="65"/>
      <c r="F110" s="65"/>
      <c r="G110" s="65"/>
      <c r="H110" s="65"/>
      <c r="I110" s="65"/>
      <c r="J110" s="66"/>
    </row>
    <row r="111" spans="1:61" s="20" customFormat="1" ht="15" x14ac:dyDescent="0.2">
      <c r="A111" s="22"/>
      <c r="B111" s="67" t="s">
        <v>2</v>
      </c>
      <c r="C111" s="67"/>
      <c r="D111" s="67"/>
      <c r="E111" s="68" t="s">
        <v>4</v>
      </c>
      <c r="F111" s="68"/>
      <c r="G111" s="69" t="s">
        <v>6</v>
      </c>
      <c r="H111" s="69" t="s">
        <v>3</v>
      </c>
      <c r="I111" s="69" t="s">
        <v>13</v>
      </c>
      <c r="J111" s="68" t="s">
        <v>136</v>
      </c>
    </row>
    <row r="112" spans="1:61" s="20" customFormat="1" x14ac:dyDescent="0.2">
      <c r="A112" s="22"/>
      <c r="B112" s="67"/>
      <c r="C112" s="67"/>
      <c r="D112" s="67"/>
      <c r="E112" s="68"/>
      <c r="F112" s="68"/>
      <c r="G112" s="69"/>
      <c r="H112" s="69"/>
      <c r="I112" s="69"/>
      <c r="J112" s="68"/>
    </row>
    <row r="113" spans="1:44" s="20" customFormat="1" ht="15" x14ac:dyDescent="0.2">
      <c r="A113" s="22"/>
      <c r="B113" s="112" t="s">
        <v>109</v>
      </c>
      <c r="C113" s="112"/>
      <c r="D113" s="112"/>
      <c r="E113" s="66" t="s">
        <v>111</v>
      </c>
      <c r="F113" s="66"/>
      <c r="G113" s="75"/>
      <c r="H113" s="71" t="s">
        <v>107</v>
      </c>
      <c r="I113" s="71" t="s">
        <v>61</v>
      </c>
      <c r="J113" s="88"/>
      <c r="K113" s="22"/>
      <c r="L113" s="72"/>
      <c r="M113" s="72"/>
      <c r="N113" s="22"/>
      <c r="O113" s="22"/>
      <c r="P113" s="22"/>
    </row>
    <row r="114" spans="1:44" s="20" customFormat="1" x14ac:dyDescent="0.2">
      <c r="A114" s="22"/>
      <c r="B114" s="73"/>
      <c r="C114" s="73"/>
      <c r="D114" s="73"/>
      <c r="E114" s="66"/>
      <c r="F114" s="66"/>
      <c r="G114" s="68"/>
      <c r="H114" s="71"/>
      <c r="I114" s="71"/>
      <c r="J114" s="66"/>
      <c r="K114" s="22"/>
      <c r="L114" s="72"/>
      <c r="M114" s="72"/>
      <c r="N114" s="22"/>
      <c r="O114" s="22"/>
      <c r="P114" s="22"/>
    </row>
    <row r="115" spans="1:44" s="20" customFormat="1" ht="15" x14ac:dyDescent="0.2">
      <c r="A115" s="22"/>
      <c r="B115" s="112" t="s">
        <v>110</v>
      </c>
      <c r="C115" s="112"/>
      <c r="D115" s="73"/>
      <c r="E115" s="66" t="s">
        <v>112</v>
      </c>
      <c r="F115" s="66"/>
      <c r="G115" s="75"/>
      <c r="H115" s="71" t="s">
        <v>107</v>
      </c>
      <c r="I115" s="71" t="s">
        <v>61</v>
      </c>
      <c r="J115" s="66"/>
      <c r="K115" s="22"/>
      <c r="L115" s="72"/>
      <c r="M115" s="72"/>
      <c r="N115" s="22"/>
      <c r="O115" s="22"/>
      <c r="P115" s="22"/>
    </row>
    <row r="116" spans="1:44" s="20" customFormat="1" x14ac:dyDescent="0.2">
      <c r="A116" s="22"/>
      <c r="B116" s="73"/>
      <c r="C116" s="73"/>
      <c r="D116" s="73"/>
      <c r="E116" s="66"/>
      <c r="F116" s="66"/>
      <c r="G116" s="68"/>
      <c r="H116" s="71"/>
      <c r="I116" s="71"/>
      <c r="J116" s="66"/>
      <c r="K116" s="22"/>
      <c r="L116" s="72"/>
      <c r="M116" s="72"/>
      <c r="N116" s="22"/>
      <c r="O116" s="22"/>
      <c r="P116" s="22"/>
    </row>
    <row r="117" spans="1:44" s="20" customFormat="1" ht="15" customHeight="1" x14ac:dyDescent="0.2">
      <c r="A117" s="22"/>
      <c r="B117" s="112" t="s">
        <v>108</v>
      </c>
      <c r="C117" s="112"/>
      <c r="D117" s="74"/>
      <c r="E117" s="65" t="s">
        <v>113</v>
      </c>
      <c r="F117" s="65"/>
      <c r="G117" s="75"/>
      <c r="H117" s="71" t="s">
        <v>69</v>
      </c>
      <c r="I117" s="71" t="s">
        <v>61</v>
      </c>
      <c r="J117" s="66"/>
    </row>
    <row r="118" spans="1:44" s="20" customFormat="1" x14ac:dyDescent="0.2">
      <c r="A118" s="22"/>
      <c r="B118" s="76"/>
      <c r="C118" s="76"/>
      <c r="D118" s="76"/>
      <c r="E118" s="65"/>
      <c r="F118" s="65"/>
      <c r="G118" s="71"/>
      <c r="H118" s="65"/>
      <c r="I118" s="65"/>
      <c r="J118" s="77"/>
    </row>
    <row r="119" spans="1:44" s="20" customFormat="1" ht="14.25" x14ac:dyDescent="0.2">
      <c r="B119" s="112" t="s">
        <v>18</v>
      </c>
      <c r="C119" s="112"/>
      <c r="D119" s="112"/>
      <c r="E119" s="65" t="s">
        <v>19</v>
      </c>
      <c r="F119" s="65"/>
      <c r="G119" s="78">
        <v>1</v>
      </c>
      <c r="H119" s="71" t="s">
        <v>5</v>
      </c>
      <c r="I119" s="71" t="s">
        <v>15</v>
      </c>
      <c r="J119" s="77"/>
    </row>
    <row r="120" spans="1:44" s="20" customFormat="1" x14ac:dyDescent="0.2">
      <c r="B120" s="74"/>
      <c r="C120" s="74"/>
      <c r="D120" s="74"/>
      <c r="E120" s="65"/>
      <c r="F120" s="65"/>
      <c r="G120" s="71"/>
      <c r="H120" s="71"/>
      <c r="I120" s="71"/>
      <c r="J120" s="77"/>
    </row>
    <row r="121" spans="1:44" s="20" customFormat="1" ht="14.25" x14ac:dyDescent="0.2">
      <c r="B121" s="112" t="s">
        <v>114</v>
      </c>
      <c r="C121" s="112"/>
      <c r="D121" s="74"/>
      <c r="E121" s="65" t="s">
        <v>115</v>
      </c>
      <c r="F121" s="65"/>
      <c r="G121" s="78">
        <v>0.1</v>
      </c>
      <c r="H121" s="71" t="s">
        <v>5</v>
      </c>
      <c r="I121" s="71" t="s">
        <v>15</v>
      </c>
      <c r="J121" s="77"/>
    </row>
    <row r="122" spans="1:44" s="20" customFormat="1" x14ac:dyDescent="0.2">
      <c r="B122" s="74"/>
      <c r="C122" s="74"/>
      <c r="D122" s="74"/>
      <c r="E122" s="65"/>
      <c r="F122" s="65"/>
      <c r="G122" s="78"/>
      <c r="H122" s="71"/>
      <c r="I122" s="71"/>
      <c r="J122" s="77"/>
    </row>
    <row r="123" spans="1:44" x14ac:dyDescent="0.2">
      <c r="A123" s="22"/>
      <c r="B123" s="74"/>
      <c r="C123" s="74"/>
      <c r="D123" s="74"/>
      <c r="E123" s="65"/>
      <c r="F123" s="65"/>
      <c r="G123" s="65"/>
      <c r="H123" s="65"/>
      <c r="I123" s="65"/>
      <c r="J123" s="66"/>
      <c r="AC123" s="20"/>
      <c r="AD123" s="20"/>
      <c r="AE123" s="20"/>
      <c r="AF123" s="20"/>
      <c r="AG123" s="20"/>
      <c r="AH123" s="20"/>
      <c r="AI123" s="20"/>
      <c r="AJ123" s="20"/>
      <c r="AK123" s="20"/>
      <c r="AL123" s="20"/>
      <c r="AM123" s="20"/>
      <c r="AN123" s="20"/>
      <c r="AO123" s="20"/>
      <c r="AP123" s="20"/>
      <c r="AQ123" s="20"/>
      <c r="AR123" s="20"/>
    </row>
    <row r="124" spans="1:44" ht="15" x14ac:dyDescent="0.2">
      <c r="A124" s="22"/>
      <c r="B124" s="62" t="s">
        <v>1</v>
      </c>
      <c r="C124" s="62"/>
      <c r="D124" s="62"/>
      <c r="E124" s="63"/>
      <c r="F124" s="63"/>
      <c r="G124" s="63"/>
      <c r="H124" s="63"/>
      <c r="I124" s="63"/>
      <c r="J124" s="64"/>
      <c r="AC124" s="20"/>
      <c r="AD124" s="20"/>
      <c r="AE124" s="20"/>
      <c r="AF124" s="20"/>
      <c r="AG124" s="20"/>
      <c r="AH124" s="20"/>
      <c r="AI124" s="20"/>
      <c r="AJ124" s="20"/>
      <c r="AK124" s="20"/>
      <c r="AL124" s="20"/>
      <c r="AM124" s="20"/>
      <c r="AN124" s="20"/>
      <c r="AO124" s="20"/>
      <c r="AP124" s="20"/>
      <c r="AQ124" s="20"/>
      <c r="AR124" s="20"/>
    </row>
    <row r="125" spans="1:44" x14ac:dyDescent="0.2">
      <c r="A125" s="22"/>
      <c r="B125" s="65"/>
      <c r="C125" s="65"/>
      <c r="D125" s="65"/>
      <c r="E125" s="65"/>
      <c r="F125" s="65"/>
      <c r="G125" s="65"/>
      <c r="H125" s="65"/>
      <c r="I125" s="65"/>
      <c r="J125" s="66"/>
      <c r="AC125" s="20"/>
      <c r="AD125" s="20"/>
      <c r="AE125" s="20"/>
      <c r="AF125" s="20"/>
      <c r="AG125" s="20"/>
      <c r="AH125" s="20"/>
      <c r="AI125" s="20"/>
      <c r="AJ125" s="20"/>
      <c r="AK125" s="20"/>
      <c r="AL125" s="20"/>
      <c r="AM125" s="20"/>
      <c r="AN125" s="20"/>
      <c r="AO125" s="20"/>
      <c r="AP125" s="20"/>
      <c r="AQ125" s="20"/>
      <c r="AR125" s="20"/>
    </row>
    <row r="126" spans="1:44" ht="15" x14ac:dyDescent="0.2">
      <c r="A126" s="22"/>
      <c r="B126" s="67" t="s">
        <v>2</v>
      </c>
      <c r="C126" s="67"/>
      <c r="D126" s="67"/>
      <c r="E126" s="68" t="s">
        <v>4</v>
      </c>
      <c r="F126" s="68"/>
      <c r="G126" s="69" t="s">
        <v>6</v>
      </c>
      <c r="H126" s="69" t="s">
        <v>3</v>
      </c>
      <c r="I126" s="69" t="s">
        <v>13</v>
      </c>
      <c r="J126" s="68" t="s">
        <v>136</v>
      </c>
      <c r="AC126" s="20"/>
      <c r="AD126" s="20"/>
      <c r="AE126" s="20"/>
      <c r="AF126" s="20"/>
      <c r="AG126" s="20"/>
      <c r="AH126" s="20"/>
      <c r="AI126" s="20"/>
      <c r="AJ126" s="20"/>
      <c r="AK126" s="20"/>
      <c r="AL126" s="20"/>
      <c r="AM126" s="20"/>
      <c r="AN126" s="20"/>
      <c r="AO126" s="20"/>
      <c r="AP126" s="20"/>
      <c r="AQ126" s="20"/>
      <c r="AR126" s="20"/>
    </row>
    <row r="127" spans="1:44" x14ac:dyDescent="0.2">
      <c r="A127" s="22"/>
      <c r="B127" s="81"/>
      <c r="C127" s="81"/>
      <c r="D127" s="81"/>
      <c r="E127" s="81"/>
      <c r="F127" s="81"/>
      <c r="G127" s="81"/>
      <c r="H127" s="81"/>
      <c r="I127" s="81"/>
      <c r="J127" s="66"/>
      <c r="AC127" s="20"/>
      <c r="AD127" s="20"/>
      <c r="AE127" s="20"/>
      <c r="AF127" s="20"/>
      <c r="AG127" s="20"/>
      <c r="AH127" s="20"/>
      <c r="AI127" s="20"/>
      <c r="AJ127" s="20"/>
      <c r="AK127" s="20"/>
      <c r="AL127" s="20"/>
      <c r="AM127" s="20"/>
      <c r="AN127" s="20"/>
      <c r="AO127" s="20"/>
      <c r="AP127" s="20"/>
      <c r="AQ127" s="20"/>
      <c r="AR127" s="20"/>
    </row>
    <row r="128" spans="1:44" s="20" customFormat="1" ht="15" x14ac:dyDescent="0.2">
      <c r="A128" s="22"/>
      <c r="B128" s="111" t="s">
        <v>116</v>
      </c>
      <c r="C128" s="111"/>
      <c r="D128" s="82"/>
      <c r="E128" s="65" t="s">
        <v>20</v>
      </c>
      <c r="F128" s="65"/>
      <c r="G128" s="90" t="str">
        <f>IF(AND(Qwater&gt;0,Cdisinf&gt;0),Qwater*Cdisinf*Fraction_water,"??")</f>
        <v>??</v>
      </c>
      <c r="H128" s="71" t="s">
        <v>12</v>
      </c>
      <c r="I128" s="71" t="s">
        <v>7</v>
      </c>
      <c r="J128" s="87" t="s">
        <v>120</v>
      </c>
    </row>
    <row r="129" spans="1:10" s="20" customFormat="1" x14ac:dyDescent="0.2">
      <c r="A129" s="22"/>
      <c r="B129" s="83"/>
      <c r="C129" s="83"/>
      <c r="D129" s="84"/>
      <c r="E129" s="65"/>
      <c r="F129" s="65"/>
      <c r="G129" s="71"/>
      <c r="H129" s="71"/>
      <c r="I129" s="71"/>
      <c r="J129" s="65"/>
    </row>
    <row r="130" spans="1:10" s="20" customFormat="1" ht="15" x14ac:dyDescent="0.2">
      <c r="A130" s="22"/>
      <c r="B130" s="111" t="s">
        <v>117</v>
      </c>
      <c r="C130" s="111"/>
      <c r="D130" s="84"/>
      <c r="E130" s="65" t="s">
        <v>118</v>
      </c>
      <c r="F130" s="65"/>
      <c r="G130" s="90" t="str">
        <f>IF(AND(Qdisinf&gt;0,Cdisinf&gt;0),Qdisinf*Cdisinf*Fraction_air,"??")</f>
        <v>??</v>
      </c>
      <c r="H130" s="71" t="s">
        <v>12</v>
      </c>
      <c r="I130" s="71" t="s">
        <v>7</v>
      </c>
      <c r="J130" s="87" t="s">
        <v>121</v>
      </c>
    </row>
    <row r="131" spans="1:10" s="20" customFormat="1" x14ac:dyDescent="0.2">
      <c r="A131" s="22"/>
      <c r="B131" s="111"/>
      <c r="C131" s="111"/>
      <c r="D131" s="111"/>
      <c r="E131" s="65"/>
      <c r="F131" s="65"/>
      <c r="G131" s="65"/>
      <c r="H131" s="71"/>
      <c r="I131" s="71"/>
      <c r="J131" s="66"/>
    </row>
    <row r="132" spans="1:10" s="20" customFormat="1" x14ac:dyDescent="0.2">
      <c r="A132" s="22"/>
      <c r="B132" s="73"/>
      <c r="C132" s="73"/>
      <c r="D132" s="85"/>
      <c r="E132" s="65"/>
      <c r="F132" s="65"/>
      <c r="G132" s="65"/>
      <c r="H132" s="71"/>
      <c r="I132" s="71"/>
      <c r="J132" s="66"/>
    </row>
    <row r="133" spans="1:10" s="20" customFormat="1" x14ac:dyDescent="0.2">
      <c r="A133" s="22"/>
      <c r="B133" s="39"/>
      <c r="C133" s="39"/>
      <c r="D133" s="39"/>
      <c r="E133" s="22"/>
      <c r="F133" s="22"/>
      <c r="G133" s="22"/>
      <c r="H133" s="22"/>
      <c r="I133" s="22"/>
      <c r="J133" s="23"/>
    </row>
    <row r="134" spans="1:10" s="20" customFormat="1" x14ac:dyDescent="0.2">
      <c r="A134" s="22"/>
      <c r="B134" s="86" t="s">
        <v>14</v>
      </c>
      <c r="C134" s="86"/>
      <c r="D134" s="86"/>
      <c r="E134" s="22"/>
      <c r="F134" s="22"/>
      <c r="G134" s="22"/>
      <c r="H134" s="22"/>
      <c r="I134" s="22"/>
      <c r="J134" s="23"/>
    </row>
    <row r="135" spans="1:10" s="20" customFormat="1" x14ac:dyDescent="0.2"/>
    <row r="136" spans="1:10" s="20" customFormat="1" x14ac:dyDescent="0.2"/>
    <row r="137" spans="1:10" s="20" customFormat="1" x14ac:dyDescent="0.2"/>
    <row r="138" spans="1:10" s="20" customFormat="1" x14ac:dyDescent="0.2"/>
    <row r="139" spans="1:10" s="20" customFormat="1" x14ac:dyDescent="0.2"/>
    <row r="140" spans="1:10" s="20" customFormat="1" x14ac:dyDescent="0.2"/>
    <row r="141" spans="1:10" s="20" customFormat="1" x14ac:dyDescent="0.2"/>
    <row r="142" spans="1:10" s="20" customFormat="1" x14ac:dyDescent="0.2"/>
    <row r="143" spans="1:10" s="20" customFormat="1" x14ac:dyDescent="0.2"/>
    <row r="144" spans="1:10"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pans="2:10" s="20" customFormat="1" x14ac:dyDescent="0.2"/>
    <row r="322" spans="2:10" s="20" customFormat="1" x14ac:dyDescent="0.2"/>
    <row r="323" spans="2:10" s="20" customFormat="1" x14ac:dyDescent="0.2"/>
    <row r="324" spans="2:10" s="20" customFormat="1" x14ac:dyDescent="0.2"/>
    <row r="325" spans="2:10" s="20" customFormat="1" x14ac:dyDescent="0.2"/>
    <row r="326" spans="2:10" s="20" customFormat="1" x14ac:dyDescent="0.2"/>
    <row r="327" spans="2:10" s="20" customFormat="1" x14ac:dyDescent="0.2"/>
    <row r="328" spans="2:10" s="20" customFormat="1" x14ac:dyDescent="0.2"/>
    <row r="329" spans="2:10" s="20" customFormat="1" x14ac:dyDescent="0.2"/>
    <row r="330" spans="2:10" x14ac:dyDescent="0.2">
      <c r="B330" s="20"/>
      <c r="C330" s="20"/>
      <c r="D330" s="20"/>
      <c r="E330" s="20"/>
      <c r="F330" s="20"/>
      <c r="G330" s="20"/>
      <c r="H330" s="20"/>
      <c r="I330" s="20"/>
      <c r="J330" s="20"/>
    </row>
  </sheetData>
  <sheetProtection password="CDAE" sheet="1" objects="1" scenarios="1" formatCells="0" formatColumns="0" formatRows="0"/>
  <mergeCells count="41">
    <mergeCell ref="B2:I2"/>
    <mergeCell ref="B4:J4"/>
    <mergeCell ref="B17:J17"/>
    <mergeCell ref="B59:J59"/>
    <mergeCell ref="B63:J63"/>
    <mergeCell ref="B15:J15"/>
    <mergeCell ref="B55:D55"/>
    <mergeCell ref="B33:D33"/>
    <mergeCell ref="B37:C37"/>
    <mergeCell ref="B39:C39"/>
    <mergeCell ref="B45:C45"/>
    <mergeCell ref="B52:C52"/>
    <mergeCell ref="B54:C54"/>
    <mergeCell ref="B35:C35"/>
    <mergeCell ref="B8:J8"/>
    <mergeCell ref="B9:J9"/>
    <mergeCell ref="B97:D97"/>
    <mergeCell ref="B87:C87"/>
    <mergeCell ref="B131:D131"/>
    <mergeCell ref="B115:C115"/>
    <mergeCell ref="B128:C128"/>
    <mergeCell ref="B130:C130"/>
    <mergeCell ref="B113:D113"/>
    <mergeCell ref="B117:C117"/>
    <mergeCell ref="B119:D119"/>
    <mergeCell ref="B121:C121"/>
    <mergeCell ref="B103:J103"/>
    <mergeCell ref="B10:J10"/>
    <mergeCell ref="B94:C94"/>
    <mergeCell ref="B96:C96"/>
    <mergeCell ref="B79:C79"/>
    <mergeCell ref="B81:C81"/>
    <mergeCell ref="B77:C77"/>
    <mergeCell ref="B83:C83"/>
    <mergeCell ref="B85:C85"/>
    <mergeCell ref="B30:C30"/>
    <mergeCell ref="B28:D28"/>
    <mergeCell ref="B41:C41"/>
    <mergeCell ref="B73:D73"/>
    <mergeCell ref="B75:C75"/>
    <mergeCell ref="B60:J60"/>
  </mergeCells>
  <conditionalFormatting sqref="E33:F33">
    <cfRule type="containsText" dxfId="3" priority="2" operator="containsText" text="Introduce value">
      <formula>NOT(ISERROR(SEARCH("Introduce value",#REF!)))</formula>
    </cfRule>
  </conditionalFormatting>
  <dataValidations count="1">
    <dataValidation type="list" allowBlank="1" showInputMessage="1" showErrorMessage="1" sqref="G28">
      <formula1>activeSubstances</formula1>
    </dataValidation>
  </dataValidations>
  <hyperlinks>
    <hyperlink ref="B8:J8" location="'PT4-FDM industries'!Assessment_of_entire_plants__e.g.breweries__dairies__beverage_processing_plants___IHO_2006___ESD_Table_5__p.14_15" display="Calculation of the break-even point tonnage (regional tonnage) (ESD RIVM 2001, p.9-10 &amp; Appendix 3)"/>
    <hyperlink ref="B9:J9" location="'PT4-FDM industries'!General_scenario_for_drink_and_beverage_industry__dairy_industry__breweries__Bakker_2006___ESD_Table_4__p.12_13" display="Emission scenario for calculating the releases of disinfectants used for sanitary purposes based on the annual tonnage applied (ESD RIVM 2001, Table 2.1, p.9)"/>
    <hyperlink ref="B10:J10" location="'PT4-FDM industries'!Additional_scenario_for_disinfection_in_food__drink_and_milk_insdustries__FDM___Van_der_Poel_1999___ESD_Annex_I__p.30" display="Emission scenario for calculating the release of disinfectants used for sanitary purposes based on an average consumption (ESD RIVM 2001, Table 2.2, p.1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5"/>
  <sheetViews>
    <sheetView zoomScaleNormal="100" workbookViewId="0"/>
  </sheetViews>
  <sheetFormatPr defaultColWidth="8.75" defaultRowHeight="12.75" x14ac:dyDescent="0.2"/>
  <cols>
    <col min="1" max="1" width="1.625" style="20" customWidth="1"/>
    <col min="2" max="2" width="15.625" style="40" customWidth="1"/>
    <col min="3" max="3" width="25.625" style="40" customWidth="1"/>
    <col min="4" max="4" width="1.625" style="40" customWidth="1"/>
    <col min="5" max="5" width="20.625" style="40" customWidth="1"/>
    <col min="6" max="6" width="30.625" style="40" customWidth="1"/>
    <col min="7" max="8" width="10.625" style="40" customWidth="1"/>
    <col min="9" max="9" width="45.625" style="40" customWidth="1"/>
    <col min="10" max="27" width="8.75" style="20"/>
    <col min="28" max="16384" width="8.75" style="40"/>
  </cols>
  <sheetData>
    <row r="1" spans="1:60" x14ac:dyDescent="0.2">
      <c r="A1" s="22"/>
      <c r="B1" s="22"/>
      <c r="C1" s="22"/>
      <c r="D1" s="22"/>
      <c r="E1" s="22"/>
      <c r="F1" s="22"/>
      <c r="G1" s="22"/>
      <c r="H1" s="22"/>
      <c r="I1" s="22"/>
    </row>
    <row r="2" spans="1:60" ht="39.75" customHeight="1" x14ac:dyDescent="0.2">
      <c r="A2" s="22"/>
      <c r="B2" s="103" t="s">
        <v>21</v>
      </c>
      <c r="C2" s="103"/>
      <c r="D2" s="103"/>
      <c r="E2" s="103"/>
      <c r="F2" s="103"/>
      <c r="G2" s="103"/>
      <c r="H2" s="103"/>
      <c r="I2" s="22"/>
    </row>
    <row r="3" spans="1:60" ht="14.25" customHeight="1" x14ac:dyDescent="0.2">
      <c r="A3" s="22"/>
      <c r="B3" s="49"/>
      <c r="C3" s="49"/>
      <c r="D3" s="49"/>
      <c r="E3" s="22"/>
      <c r="F3" s="22"/>
      <c r="G3" s="22"/>
      <c r="H3" s="22"/>
      <c r="I3" s="22"/>
    </row>
    <row r="4" spans="1:60" ht="14.25" customHeight="1" x14ac:dyDescent="0.2">
      <c r="A4" s="22"/>
      <c r="B4" s="49"/>
      <c r="C4" s="49"/>
      <c r="D4" s="49"/>
      <c r="E4" s="22"/>
      <c r="F4" s="22"/>
      <c r="G4" s="22"/>
      <c r="H4" s="22"/>
      <c r="I4" s="22"/>
    </row>
    <row r="5" spans="1:60" ht="41.25" customHeight="1" x14ac:dyDescent="0.2">
      <c r="A5" s="22"/>
      <c r="B5" s="117" t="s">
        <v>125</v>
      </c>
      <c r="C5" s="117"/>
      <c r="D5" s="117"/>
      <c r="E5" s="117"/>
      <c r="F5" s="117"/>
      <c r="G5" s="117"/>
      <c r="H5" s="117"/>
      <c r="I5" s="117"/>
    </row>
    <row r="6" spans="1:60" s="54" customFormat="1" x14ac:dyDescent="0.2">
      <c r="A6" s="51"/>
      <c r="B6" s="50"/>
      <c r="C6" s="50"/>
      <c r="D6" s="50"/>
      <c r="E6" s="52"/>
      <c r="F6" s="51"/>
      <c r="G6" s="51"/>
      <c r="H6" s="51"/>
      <c r="I6" s="51"/>
      <c r="J6" s="51"/>
      <c r="K6" s="51"/>
      <c r="L6" s="51"/>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s="54" customFormat="1" ht="14.25" x14ac:dyDescent="0.2">
      <c r="A7" s="51"/>
      <c r="B7" s="55" t="s">
        <v>171</v>
      </c>
      <c r="C7" s="56"/>
      <c r="D7" s="56"/>
      <c r="E7" s="56"/>
      <c r="F7" s="56"/>
      <c r="G7" s="56"/>
      <c r="H7" s="56"/>
      <c r="I7" s="56"/>
      <c r="J7" s="51"/>
      <c r="K7" s="51"/>
      <c r="L7" s="51"/>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row>
    <row r="8" spans="1:60" s="20" customFormat="1" ht="36.75" customHeight="1" x14ac:dyDescent="0.2">
      <c r="B8" s="118" t="s">
        <v>138</v>
      </c>
      <c r="C8" s="118"/>
      <c r="D8" s="118"/>
      <c r="E8" s="118"/>
      <c r="F8" s="118"/>
      <c r="G8" s="118"/>
      <c r="H8" s="118"/>
      <c r="I8" s="118"/>
      <c r="J8" s="57"/>
      <c r="K8" s="57"/>
      <c r="L8" s="57"/>
    </row>
    <row r="9" spans="1:60" x14ac:dyDescent="0.2">
      <c r="A9" s="22"/>
      <c r="B9" s="59"/>
      <c r="C9" s="59"/>
      <c r="D9" s="58"/>
      <c r="E9" s="22"/>
      <c r="F9" s="22"/>
      <c r="G9" s="22"/>
      <c r="H9" s="22"/>
      <c r="I9" s="22"/>
      <c r="AB9" s="20"/>
      <c r="AC9" s="20"/>
      <c r="AD9" s="20"/>
      <c r="AE9" s="20"/>
      <c r="AF9" s="20"/>
      <c r="AG9" s="20"/>
      <c r="AH9" s="20"/>
      <c r="AI9" s="20"/>
      <c r="AJ9" s="20"/>
      <c r="AK9" s="20"/>
      <c r="AL9" s="20"/>
      <c r="AM9" s="20"/>
      <c r="AN9" s="20"/>
      <c r="AO9" s="20"/>
      <c r="AP9" s="20"/>
      <c r="AQ9" s="20"/>
      <c r="AR9" s="20"/>
      <c r="AS9" s="20"/>
      <c r="AT9" s="20"/>
      <c r="AU9" s="20"/>
      <c r="AV9" s="20"/>
    </row>
    <row r="10" spans="1:60" x14ac:dyDescent="0.2">
      <c r="A10" s="22"/>
      <c r="B10" s="60" t="s">
        <v>8</v>
      </c>
      <c r="C10" s="61"/>
      <c r="D10" s="61"/>
      <c r="E10" s="22"/>
      <c r="F10" s="22"/>
      <c r="G10" s="22"/>
      <c r="H10" s="22"/>
      <c r="I10" s="22"/>
    </row>
    <row r="11" spans="1:60" ht="27.75" customHeight="1" x14ac:dyDescent="0.2">
      <c r="A11" s="22"/>
      <c r="B11" s="119" t="s">
        <v>167</v>
      </c>
      <c r="C11" s="119"/>
      <c r="D11" s="119"/>
      <c r="E11" s="119"/>
      <c r="F11" s="119"/>
      <c r="G11" s="119"/>
      <c r="H11" s="119"/>
      <c r="I11" s="119"/>
      <c r="O11" s="98"/>
    </row>
    <row r="12" spans="1:60" ht="14.25" x14ac:dyDescent="0.2">
      <c r="A12" s="22"/>
      <c r="B12" s="51" t="s">
        <v>137</v>
      </c>
      <c r="C12" s="58"/>
      <c r="D12" s="58"/>
      <c r="E12" s="22"/>
      <c r="F12" s="22"/>
      <c r="G12" s="22"/>
      <c r="H12" s="22"/>
      <c r="I12" s="22"/>
      <c r="AB12" s="20"/>
      <c r="AC12" s="20"/>
      <c r="AD12" s="20"/>
      <c r="AE12" s="20"/>
      <c r="AF12" s="20"/>
      <c r="AG12" s="20"/>
      <c r="AH12" s="20"/>
      <c r="AI12" s="20"/>
      <c r="AJ12" s="20"/>
      <c r="AK12" s="20"/>
      <c r="AL12" s="20"/>
      <c r="AM12" s="20"/>
      <c r="AN12" s="20"/>
      <c r="AO12" s="20"/>
      <c r="AP12" s="20"/>
      <c r="AQ12" s="20"/>
      <c r="AR12" s="20"/>
      <c r="AS12" s="20"/>
      <c r="AT12" s="20"/>
      <c r="AU12" s="20"/>
      <c r="AV12" s="20"/>
    </row>
    <row r="13" spans="1:60" x14ac:dyDescent="0.2">
      <c r="A13" s="22"/>
      <c r="B13" s="51" t="s">
        <v>90</v>
      </c>
      <c r="C13" s="58"/>
      <c r="D13" s="58"/>
      <c r="E13" s="22"/>
      <c r="F13" s="22"/>
      <c r="G13" s="22"/>
      <c r="H13" s="22"/>
      <c r="I13" s="22"/>
      <c r="AB13" s="20"/>
      <c r="AC13" s="20"/>
      <c r="AD13" s="20"/>
      <c r="AE13" s="20"/>
      <c r="AF13" s="20"/>
      <c r="AG13" s="20"/>
      <c r="AH13" s="20"/>
      <c r="AI13" s="20"/>
      <c r="AJ13" s="20"/>
      <c r="AK13" s="20"/>
      <c r="AL13" s="20"/>
      <c r="AM13" s="20"/>
      <c r="AN13" s="20"/>
      <c r="AO13" s="20"/>
      <c r="AP13" s="20"/>
      <c r="AQ13" s="20"/>
      <c r="AR13" s="20"/>
      <c r="AS13" s="20"/>
      <c r="AT13" s="20"/>
      <c r="AU13" s="20"/>
      <c r="AV13" s="20"/>
    </row>
    <row r="14" spans="1:60" x14ac:dyDescent="0.2">
      <c r="A14" s="22"/>
      <c r="B14" s="22"/>
      <c r="C14" s="22"/>
      <c r="D14" s="22"/>
      <c r="E14" s="22"/>
      <c r="F14" s="22"/>
      <c r="G14" s="22"/>
      <c r="H14" s="22"/>
      <c r="I14" s="22"/>
    </row>
    <row r="15" spans="1:60" s="20" customFormat="1" ht="15" x14ac:dyDescent="0.2">
      <c r="A15" s="22"/>
      <c r="B15" s="62" t="s">
        <v>0</v>
      </c>
      <c r="C15" s="62"/>
      <c r="D15" s="62"/>
      <c r="E15" s="63"/>
      <c r="F15" s="63"/>
      <c r="G15" s="63"/>
      <c r="H15" s="63"/>
      <c r="I15" s="64"/>
    </row>
    <row r="16" spans="1:60" s="20" customFormat="1" x14ac:dyDescent="0.2">
      <c r="A16" s="22"/>
      <c r="B16" s="65"/>
      <c r="C16" s="65"/>
      <c r="D16" s="65"/>
      <c r="E16" s="65"/>
      <c r="F16" s="65"/>
      <c r="G16" s="65"/>
      <c r="H16" s="65"/>
      <c r="I16" s="66"/>
    </row>
    <row r="17" spans="1:15" s="20" customFormat="1" ht="15" x14ac:dyDescent="0.2">
      <c r="A17" s="22"/>
      <c r="B17" s="67" t="s">
        <v>2</v>
      </c>
      <c r="C17" s="67"/>
      <c r="D17" s="67"/>
      <c r="E17" s="68" t="s">
        <v>4</v>
      </c>
      <c r="F17" s="69" t="s">
        <v>6</v>
      </c>
      <c r="G17" s="69" t="s">
        <v>3</v>
      </c>
      <c r="H17" s="69" t="s">
        <v>13</v>
      </c>
      <c r="I17" s="68" t="s">
        <v>136</v>
      </c>
    </row>
    <row r="18" spans="1:15" s="20" customFormat="1" ht="13.5" thickBot="1" x14ac:dyDescent="0.25">
      <c r="A18" s="22"/>
      <c r="B18" s="67"/>
      <c r="C18" s="67"/>
      <c r="D18" s="67"/>
      <c r="E18" s="68"/>
      <c r="F18" s="69"/>
      <c r="G18" s="69"/>
      <c r="H18" s="69"/>
      <c r="I18" s="68"/>
    </row>
    <row r="19" spans="1:15" s="20" customFormat="1" ht="27" customHeight="1" thickTop="1" thickBot="1" x14ac:dyDescent="0.25">
      <c r="A19" s="22"/>
      <c r="B19" s="112" t="s">
        <v>86</v>
      </c>
      <c r="C19" s="112"/>
      <c r="D19" s="73"/>
      <c r="E19" s="66" t="s">
        <v>5</v>
      </c>
      <c r="F19" s="70" t="s">
        <v>150</v>
      </c>
      <c r="G19" s="71" t="s">
        <v>5</v>
      </c>
      <c r="H19" s="71" t="s">
        <v>16</v>
      </c>
      <c r="I19" s="66" t="s">
        <v>168</v>
      </c>
      <c r="J19" s="22"/>
      <c r="K19" s="72"/>
      <c r="L19" s="72"/>
      <c r="M19" s="22"/>
      <c r="N19" s="22"/>
      <c r="O19" s="22"/>
    </row>
    <row r="20" spans="1:15" s="20" customFormat="1" ht="14.25" thickTop="1" thickBot="1" x14ac:dyDescent="0.25">
      <c r="A20" s="22"/>
      <c r="B20" s="73"/>
      <c r="C20" s="73"/>
      <c r="D20" s="73"/>
      <c r="E20" s="66"/>
      <c r="F20" s="73"/>
      <c r="G20" s="71"/>
      <c r="H20" s="71"/>
      <c r="I20" s="66"/>
      <c r="J20" s="22"/>
      <c r="K20" s="72"/>
      <c r="L20" s="72"/>
      <c r="M20" s="22"/>
      <c r="N20" s="22"/>
      <c r="O20" s="22"/>
    </row>
    <row r="21" spans="1:15" s="20" customFormat="1" ht="27" thickTop="1" thickBot="1" x14ac:dyDescent="0.25">
      <c r="A21" s="22"/>
      <c r="B21" s="112" t="s">
        <v>151</v>
      </c>
      <c r="C21" s="112"/>
      <c r="D21" s="112"/>
      <c r="E21" s="66" t="s">
        <v>5</v>
      </c>
      <c r="F21" s="70" t="s">
        <v>145</v>
      </c>
      <c r="G21" s="71" t="s">
        <v>5</v>
      </c>
      <c r="H21" s="71" t="s">
        <v>16</v>
      </c>
      <c r="I21" s="73" t="s">
        <v>166</v>
      </c>
    </row>
    <row r="22" spans="1:15" s="20" customFormat="1" ht="13.5" thickTop="1" x14ac:dyDescent="0.2">
      <c r="A22" s="22"/>
      <c r="B22" s="67"/>
      <c r="C22" s="67"/>
      <c r="D22" s="67"/>
      <c r="E22" s="68"/>
      <c r="F22" s="69"/>
      <c r="G22" s="69"/>
      <c r="H22" s="69"/>
      <c r="I22" s="68"/>
    </row>
    <row r="23" spans="1:15" s="20" customFormat="1" ht="14.25" x14ac:dyDescent="0.2">
      <c r="A23" s="22"/>
      <c r="B23" s="112" t="s">
        <v>59</v>
      </c>
      <c r="C23" s="112"/>
      <c r="D23" s="74"/>
      <c r="E23" s="66" t="s">
        <v>60</v>
      </c>
      <c r="F23" s="75"/>
      <c r="G23" s="100" t="str">
        <f>IF(F19="Spraying/Wiping","g/m2",IF(F19="Fogging/Smoke generation","g/m3",""))</f>
        <v/>
      </c>
      <c r="H23" s="71" t="s">
        <v>61</v>
      </c>
      <c r="I23" s="91"/>
      <c r="J23" s="22"/>
      <c r="K23" s="72"/>
      <c r="L23" s="72"/>
      <c r="M23" s="22"/>
      <c r="N23" s="22"/>
      <c r="O23" s="22"/>
    </row>
    <row r="24" spans="1:15" s="20" customFormat="1" x14ac:dyDescent="0.2">
      <c r="A24" s="22"/>
      <c r="B24" s="76"/>
      <c r="C24" s="76"/>
      <c r="D24" s="76"/>
      <c r="E24" s="65"/>
      <c r="F24" s="71"/>
      <c r="G24" s="65"/>
      <c r="H24" s="65"/>
      <c r="I24" s="77"/>
    </row>
    <row r="25" spans="1:15" s="20" customFormat="1" x14ac:dyDescent="0.2">
      <c r="A25" s="22"/>
      <c r="B25" s="113" t="s">
        <v>146</v>
      </c>
      <c r="C25" s="113"/>
      <c r="D25" s="74"/>
      <c r="E25" s="65"/>
      <c r="F25" s="65"/>
      <c r="G25" s="71"/>
      <c r="H25" s="71"/>
      <c r="I25" s="92"/>
    </row>
    <row r="26" spans="1:15" s="20" customFormat="1" ht="25.5" x14ac:dyDescent="0.2">
      <c r="A26" s="22"/>
      <c r="B26" s="74"/>
      <c r="C26" s="93" t="s">
        <v>84</v>
      </c>
      <c r="D26" s="74"/>
      <c r="E26" s="65" t="s">
        <v>141</v>
      </c>
      <c r="F26" s="99" t="str">
        <f>IF(F21='Pick-lists &amp; Defaults'!B22,INDEX('Pick-lists &amp; Defaults'!C26:C28,MATCH(F19,appway,0)),IF(F21='Pick-lists &amp; Defaults'!B23,INDEX('Pick-lists &amp; Defaults'!C31:C33,MATCH(F19,appway_small,0)),"??"))</f>
        <v>??</v>
      </c>
      <c r="G26" s="100" t="str">
        <f>IF(F19="Spraying","m2",IF(F19="Fogging/Smoke generation","m3",""))</f>
        <v/>
      </c>
      <c r="H26" s="71" t="s">
        <v>15</v>
      </c>
      <c r="I26" s="92" t="s">
        <v>153</v>
      </c>
    </row>
    <row r="27" spans="1:15" s="20" customFormat="1" ht="25.5" x14ac:dyDescent="0.2">
      <c r="A27" s="22"/>
      <c r="B27" s="74"/>
      <c r="C27" s="94" t="s">
        <v>85</v>
      </c>
      <c r="D27" s="74"/>
      <c r="E27" s="65" t="s">
        <v>141</v>
      </c>
      <c r="F27" s="99" t="str">
        <f>IF(F21='Pick-lists &amp; Defaults'!B22,INDEX('Pick-lists &amp; Defaults'!D26:D28,MATCH(F19,appway,0)),IF(F21='Pick-lists &amp; Defaults'!B23,INDEX('Pick-lists &amp; Defaults'!D31:D33,MATCH(F19,appway_small,0)),"??"))</f>
        <v>??</v>
      </c>
      <c r="G27" s="100" t="str">
        <f>IF(F19="Spraying","m2",IF(F19="Fogging/Smoke generation","m3",""))</f>
        <v/>
      </c>
      <c r="H27" s="71" t="s">
        <v>15</v>
      </c>
      <c r="I27" s="92" t="s">
        <v>153</v>
      </c>
    </row>
    <row r="28" spans="1:15" s="20" customFormat="1" x14ac:dyDescent="0.2">
      <c r="A28" s="22"/>
      <c r="B28" s="76"/>
      <c r="C28" s="76"/>
      <c r="D28" s="76"/>
      <c r="E28" s="65"/>
      <c r="F28" s="71"/>
      <c r="G28" s="65"/>
      <c r="H28" s="65"/>
      <c r="I28" s="77"/>
    </row>
    <row r="29" spans="1:15" s="20" customFormat="1" ht="15" x14ac:dyDescent="0.2">
      <c r="B29" s="112" t="s">
        <v>62</v>
      </c>
      <c r="C29" s="112"/>
      <c r="D29" s="112"/>
      <c r="E29" s="65" t="s">
        <v>63</v>
      </c>
      <c r="F29" s="78">
        <v>1</v>
      </c>
      <c r="G29" s="71" t="s">
        <v>64</v>
      </c>
      <c r="H29" s="71" t="s">
        <v>15</v>
      </c>
      <c r="I29" s="77"/>
    </row>
    <row r="30" spans="1:15" s="20" customFormat="1" x14ac:dyDescent="0.2">
      <c r="B30" s="74"/>
      <c r="C30" s="74"/>
      <c r="D30" s="74"/>
      <c r="E30" s="65"/>
      <c r="F30" s="71"/>
      <c r="G30" s="71"/>
      <c r="H30" s="71"/>
      <c r="I30" s="77"/>
    </row>
    <row r="31" spans="1:15" s="20" customFormat="1" ht="38.25" customHeight="1" x14ac:dyDescent="0.2">
      <c r="B31" s="112" t="s">
        <v>45</v>
      </c>
      <c r="C31" s="112"/>
      <c r="D31" s="74"/>
      <c r="E31" s="65" t="s">
        <v>47</v>
      </c>
      <c r="F31" s="78">
        <v>0</v>
      </c>
      <c r="G31" s="71" t="s">
        <v>5</v>
      </c>
      <c r="H31" s="71" t="s">
        <v>15</v>
      </c>
      <c r="I31" s="77"/>
    </row>
    <row r="32" spans="1:15" s="20" customFormat="1" x14ac:dyDescent="0.2">
      <c r="B32" s="73"/>
      <c r="C32" s="73"/>
      <c r="D32" s="74"/>
      <c r="E32" s="65"/>
      <c r="F32" s="78"/>
      <c r="G32" s="71"/>
      <c r="H32" s="71"/>
      <c r="I32" s="77"/>
    </row>
    <row r="33" spans="1:43" s="20" customFormat="1" ht="28.5" customHeight="1" x14ac:dyDescent="0.2">
      <c r="B33" s="112" t="s">
        <v>44</v>
      </c>
      <c r="C33" s="112"/>
      <c r="D33" s="74"/>
      <c r="E33" s="65" t="s">
        <v>46</v>
      </c>
      <c r="F33" s="78">
        <v>0</v>
      </c>
      <c r="G33" s="71" t="s">
        <v>5</v>
      </c>
      <c r="H33" s="71" t="s">
        <v>15</v>
      </c>
      <c r="I33" s="77"/>
    </row>
    <row r="34" spans="1:43" s="20" customFormat="1" x14ac:dyDescent="0.2">
      <c r="B34" s="73"/>
      <c r="C34" s="73"/>
      <c r="D34" s="74"/>
      <c r="E34" s="65"/>
      <c r="F34" s="78"/>
      <c r="G34" s="71"/>
      <c r="H34" s="71"/>
      <c r="I34" s="77"/>
    </row>
    <row r="35" spans="1:43" s="20" customFormat="1" ht="14.25" x14ac:dyDescent="0.2">
      <c r="B35" s="112" t="s">
        <v>18</v>
      </c>
      <c r="C35" s="112"/>
      <c r="D35" s="74"/>
      <c r="E35" s="65" t="s">
        <v>19</v>
      </c>
      <c r="F35" s="78">
        <v>1</v>
      </c>
      <c r="G35" s="71" t="s">
        <v>5</v>
      </c>
      <c r="H35" s="71" t="s">
        <v>15</v>
      </c>
      <c r="I35" s="77"/>
    </row>
    <row r="36" spans="1:43" x14ac:dyDescent="0.2">
      <c r="A36" s="22"/>
      <c r="B36" s="74"/>
      <c r="C36" s="74"/>
      <c r="D36" s="74"/>
      <c r="E36" s="66"/>
      <c r="F36" s="71"/>
      <c r="G36" s="71"/>
      <c r="H36" s="71"/>
      <c r="I36" s="66"/>
      <c r="AB36" s="20"/>
      <c r="AC36" s="20"/>
      <c r="AD36" s="20"/>
      <c r="AE36" s="20"/>
      <c r="AF36" s="20"/>
      <c r="AG36" s="20"/>
      <c r="AH36" s="20"/>
      <c r="AI36" s="20"/>
      <c r="AJ36" s="20"/>
      <c r="AK36" s="20"/>
      <c r="AL36" s="20"/>
      <c r="AM36" s="20"/>
      <c r="AN36" s="20"/>
      <c r="AO36" s="20"/>
      <c r="AP36" s="20"/>
      <c r="AQ36" s="20"/>
    </row>
    <row r="37" spans="1:43" x14ac:dyDescent="0.2">
      <c r="A37" s="22"/>
      <c r="B37" s="74"/>
      <c r="C37" s="74"/>
      <c r="D37" s="74"/>
      <c r="E37" s="65"/>
      <c r="F37" s="65"/>
      <c r="G37" s="65"/>
      <c r="H37" s="65"/>
      <c r="I37" s="66"/>
      <c r="AB37" s="20"/>
      <c r="AC37" s="20"/>
      <c r="AD37" s="20"/>
      <c r="AE37" s="20"/>
      <c r="AF37" s="20"/>
      <c r="AG37" s="20"/>
      <c r="AH37" s="20"/>
      <c r="AI37" s="20"/>
      <c r="AJ37" s="20"/>
      <c r="AK37" s="20"/>
      <c r="AL37" s="20"/>
      <c r="AM37" s="20"/>
      <c r="AN37" s="20"/>
      <c r="AO37" s="20"/>
      <c r="AP37" s="20"/>
      <c r="AQ37" s="20"/>
    </row>
    <row r="38" spans="1:43" ht="15" x14ac:dyDescent="0.2">
      <c r="A38" s="22"/>
      <c r="B38" s="62" t="s">
        <v>1</v>
      </c>
      <c r="C38" s="62"/>
      <c r="D38" s="62"/>
      <c r="E38" s="63"/>
      <c r="F38" s="63"/>
      <c r="G38" s="63"/>
      <c r="H38" s="63"/>
      <c r="I38" s="64"/>
      <c r="AB38" s="20"/>
      <c r="AC38" s="20"/>
      <c r="AD38" s="20"/>
      <c r="AE38" s="20"/>
      <c r="AF38" s="20"/>
      <c r="AG38" s="20"/>
      <c r="AH38" s="20"/>
      <c r="AI38" s="20"/>
      <c r="AJ38" s="20"/>
      <c r="AK38" s="20"/>
      <c r="AL38" s="20"/>
      <c r="AM38" s="20"/>
      <c r="AN38" s="20"/>
      <c r="AO38" s="20"/>
      <c r="AP38" s="20"/>
      <c r="AQ38" s="20"/>
    </row>
    <row r="39" spans="1:43" x14ac:dyDescent="0.2">
      <c r="A39" s="22"/>
      <c r="B39" s="65"/>
      <c r="C39" s="65"/>
      <c r="D39" s="65"/>
      <c r="E39" s="65"/>
      <c r="F39" s="65"/>
      <c r="G39" s="65"/>
      <c r="H39" s="65"/>
      <c r="I39" s="66"/>
      <c r="AB39" s="20"/>
      <c r="AC39" s="20"/>
      <c r="AD39" s="20"/>
      <c r="AE39" s="20"/>
      <c r="AF39" s="20"/>
      <c r="AG39" s="20"/>
      <c r="AH39" s="20"/>
      <c r="AI39" s="20"/>
      <c r="AJ39" s="20"/>
      <c r="AK39" s="20"/>
      <c r="AL39" s="20"/>
      <c r="AM39" s="20"/>
      <c r="AN39" s="20"/>
      <c r="AO39" s="20"/>
      <c r="AP39" s="20"/>
      <c r="AQ39" s="20"/>
    </row>
    <row r="40" spans="1:43" ht="15" x14ac:dyDescent="0.2">
      <c r="A40" s="22"/>
      <c r="B40" s="67" t="s">
        <v>2</v>
      </c>
      <c r="C40" s="67"/>
      <c r="D40" s="67"/>
      <c r="E40" s="68" t="s">
        <v>4</v>
      </c>
      <c r="F40" s="69" t="s">
        <v>6</v>
      </c>
      <c r="G40" s="69" t="s">
        <v>3</v>
      </c>
      <c r="H40" s="69" t="s">
        <v>13</v>
      </c>
      <c r="I40" s="68" t="s">
        <v>136</v>
      </c>
      <c r="AB40" s="20"/>
      <c r="AC40" s="20"/>
      <c r="AD40" s="20"/>
      <c r="AE40" s="20"/>
      <c r="AF40" s="20"/>
      <c r="AG40" s="20"/>
      <c r="AH40" s="20"/>
      <c r="AI40" s="20"/>
      <c r="AJ40" s="20"/>
      <c r="AK40" s="20"/>
      <c r="AL40" s="20"/>
      <c r="AM40" s="20"/>
      <c r="AN40" s="20"/>
      <c r="AO40" s="20"/>
      <c r="AP40" s="20"/>
      <c r="AQ40" s="20"/>
    </row>
    <row r="41" spans="1:43" x14ac:dyDescent="0.2">
      <c r="A41" s="22"/>
      <c r="B41" s="81"/>
      <c r="C41" s="81"/>
      <c r="D41" s="81"/>
      <c r="E41" s="81"/>
      <c r="F41" s="81"/>
      <c r="G41" s="81"/>
      <c r="H41" s="81"/>
      <c r="I41" s="66"/>
      <c r="AB41" s="20"/>
      <c r="AC41" s="20"/>
      <c r="AD41" s="20"/>
      <c r="AE41" s="20"/>
      <c r="AF41" s="20"/>
      <c r="AG41" s="20"/>
      <c r="AH41" s="20"/>
      <c r="AI41" s="20"/>
      <c r="AJ41" s="20"/>
      <c r="AK41" s="20"/>
      <c r="AL41" s="20"/>
      <c r="AM41" s="20"/>
      <c r="AN41" s="20"/>
      <c r="AO41" s="20"/>
      <c r="AP41" s="20"/>
      <c r="AQ41" s="20"/>
    </row>
    <row r="42" spans="1:43" s="20" customFormat="1" ht="24" customHeight="1" x14ac:dyDescent="0.2">
      <c r="A42" s="22"/>
      <c r="B42" s="120" t="s">
        <v>65</v>
      </c>
      <c r="C42" s="120"/>
      <c r="D42" s="82"/>
      <c r="E42" s="65" t="s">
        <v>20</v>
      </c>
      <c r="F42" s="81"/>
      <c r="G42" s="81"/>
      <c r="H42" s="71"/>
      <c r="I42" s="112" t="s">
        <v>165</v>
      </c>
    </row>
    <row r="43" spans="1:43" s="20" customFormat="1" ht="27.95" customHeight="1" x14ac:dyDescent="0.2">
      <c r="A43" s="22"/>
      <c r="B43" s="95"/>
      <c r="C43" s="96" t="s">
        <v>66</v>
      </c>
      <c r="D43" s="84"/>
      <c r="E43" s="65"/>
      <c r="F43" s="90" t="str">
        <f>IF(Qaiappl&gt;0,Qaiappl*AREAsurf_slaught*Nappl*(1-Fdis)*(1-Felim)*Fwater/1000,"??")</f>
        <v>??</v>
      </c>
      <c r="G43" s="71" t="s">
        <v>12</v>
      </c>
      <c r="H43" s="71" t="s">
        <v>7</v>
      </c>
      <c r="I43" s="112"/>
    </row>
    <row r="44" spans="1:43" s="20" customFormat="1" ht="27.95" customHeight="1" x14ac:dyDescent="0.2">
      <c r="A44" s="22"/>
      <c r="B44" s="74"/>
      <c r="C44" s="94" t="s">
        <v>67</v>
      </c>
      <c r="D44" s="84"/>
      <c r="E44" s="65"/>
      <c r="F44" s="90" t="str">
        <f>IF(Qaiappl&gt;0,Qaiappl*AREAsurf_largescale*Nappl*(1-Fdis)*(1-Felim)*Fwater/1000,"??")</f>
        <v>??</v>
      </c>
      <c r="G44" s="71" t="s">
        <v>12</v>
      </c>
      <c r="H44" s="71" t="s">
        <v>7</v>
      </c>
      <c r="I44" s="112"/>
    </row>
    <row r="45" spans="1:43" s="20" customFormat="1" x14ac:dyDescent="0.2">
      <c r="A45" s="22"/>
      <c r="B45" s="111"/>
      <c r="C45" s="111"/>
      <c r="D45" s="111"/>
      <c r="E45" s="65"/>
      <c r="F45" s="65"/>
      <c r="G45" s="71"/>
      <c r="H45" s="71"/>
      <c r="I45" s="66"/>
    </row>
    <row r="46" spans="1:43" s="20" customFormat="1" x14ac:dyDescent="0.2">
      <c r="A46" s="22"/>
      <c r="B46" s="73"/>
      <c r="C46" s="73"/>
      <c r="D46" s="85"/>
      <c r="E46" s="65"/>
      <c r="F46" s="65"/>
      <c r="G46" s="71"/>
      <c r="H46" s="71"/>
      <c r="I46" s="66"/>
    </row>
    <row r="47" spans="1:43" s="20" customFormat="1" x14ac:dyDescent="0.2">
      <c r="A47" s="22"/>
      <c r="B47" s="39"/>
      <c r="C47" s="39"/>
      <c r="D47" s="39"/>
      <c r="E47" s="22"/>
      <c r="F47" s="22"/>
      <c r="G47" s="22"/>
      <c r="H47" s="22"/>
      <c r="I47" s="23"/>
    </row>
    <row r="48" spans="1:43" s="20" customFormat="1" x14ac:dyDescent="0.2">
      <c r="A48" s="22"/>
      <c r="B48" s="86" t="s">
        <v>14</v>
      </c>
      <c r="C48" s="86"/>
      <c r="D48" s="86"/>
      <c r="E48" s="22"/>
      <c r="F48" s="22"/>
      <c r="G48" s="22"/>
      <c r="H48" s="22"/>
      <c r="I48" s="23"/>
    </row>
    <row r="49" spans="1:9" s="53" customFormat="1" x14ac:dyDescent="0.2">
      <c r="A49" s="51"/>
      <c r="B49" s="86" t="s">
        <v>147</v>
      </c>
      <c r="C49" s="59"/>
      <c r="D49" s="59"/>
      <c r="E49" s="51"/>
      <c r="F49" s="51"/>
      <c r="G49" s="51"/>
      <c r="H49" s="51"/>
      <c r="I49" s="97"/>
    </row>
    <row r="50" spans="1:9" s="20" customFormat="1" x14ac:dyDescent="0.2"/>
    <row r="51" spans="1:9" s="20" customFormat="1" x14ac:dyDescent="0.2"/>
    <row r="52" spans="1:9" s="20" customFormat="1" x14ac:dyDescent="0.2"/>
    <row r="53" spans="1:9" s="20" customFormat="1" x14ac:dyDescent="0.2"/>
    <row r="54" spans="1:9" s="20" customFormat="1" x14ac:dyDescent="0.2"/>
    <row r="55" spans="1:9" s="20" customFormat="1" x14ac:dyDescent="0.2"/>
    <row r="56" spans="1:9" s="20" customFormat="1" x14ac:dyDescent="0.2"/>
    <row r="57" spans="1:9" s="20" customFormat="1" x14ac:dyDescent="0.2"/>
    <row r="58" spans="1:9" s="20" customFormat="1" x14ac:dyDescent="0.2"/>
    <row r="59" spans="1:9" s="20" customFormat="1" x14ac:dyDescent="0.2"/>
    <row r="60" spans="1:9" s="20" customFormat="1" x14ac:dyDescent="0.2"/>
    <row r="61" spans="1:9" s="20" customFormat="1" x14ac:dyDescent="0.2"/>
    <row r="62" spans="1:9" s="20" customFormat="1" x14ac:dyDescent="0.2"/>
    <row r="63" spans="1:9" s="20" customFormat="1" x14ac:dyDescent="0.2"/>
    <row r="64" spans="1:9"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pans="2:9" s="20" customFormat="1" x14ac:dyDescent="0.2"/>
    <row r="290" spans="2:9" s="20" customFormat="1" x14ac:dyDescent="0.2"/>
    <row r="291" spans="2:9" s="20" customFormat="1" x14ac:dyDescent="0.2"/>
    <row r="292" spans="2:9" s="20" customFormat="1" x14ac:dyDescent="0.2"/>
    <row r="293" spans="2:9" s="20" customFormat="1" x14ac:dyDescent="0.2"/>
    <row r="294" spans="2:9" s="20" customFormat="1" x14ac:dyDescent="0.2"/>
    <row r="295" spans="2:9" x14ac:dyDescent="0.2">
      <c r="B295" s="20"/>
      <c r="C295" s="20"/>
      <c r="D295" s="20"/>
      <c r="E295" s="20"/>
      <c r="F295" s="20"/>
      <c r="G295" s="20"/>
      <c r="H295" s="20"/>
      <c r="I295" s="20"/>
    </row>
  </sheetData>
  <sheetProtection password="CDAE" sheet="1" objects="1" scenarios="1" formatCells="0" formatColumns="0" formatRows="0"/>
  <mergeCells count="15">
    <mergeCell ref="B2:H2"/>
    <mergeCell ref="B11:I11"/>
    <mergeCell ref="I42:I44"/>
    <mergeCell ref="B42:C42"/>
    <mergeCell ref="B19:C19"/>
    <mergeCell ref="B21:D21"/>
    <mergeCell ref="B45:D45"/>
    <mergeCell ref="B31:C31"/>
    <mergeCell ref="B33:C33"/>
    <mergeCell ref="B5:I5"/>
    <mergeCell ref="B25:C25"/>
    <mergeCell ref="B23:C23"/>
    <mergeCell ref="B35:C35"/>
    <mergeCell ref="B8:I8"/>
    <mergeCell ref="B29:D29"/>
  </mergeCells>
  <conditionalFormatting sqref="E29">
    <cfRule type="containsText" dxfId="2" priority="1" operator="containsText" text="Introduce value">
      <formula>NOT(ISERROR(SEARCH("Introduce value",#REF!)))</formula>
    </cfRule>
  </conditionalFormatting>
  <dataValidations count="2">
    <dataValidation type="list" allowBlank="1" showInputMessage="1" showErrorMessage="1" sqref="F19">
      <formula1>appway</formula1>
    </dataValidation>
    <dataValidation type="list" allowBlank="1" showInputMessage="1" showErrorMessage="1" sqref="F21">
      <formula1>ApplicationArea</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85"/>
  <sheetViews>
    <sheetView zoomScaleNormal="100" workbookViewId="0"/>
  </sheetViews>
  <sheetFormatPr defaultColWidth="8.75" defaultRowHeight="12.75" x14ac:dyDescent="0.2"/>
  <cols>
    <col min="1" max="1" width="1.625" style="20" customWidth="1"/>
    <col min="2" max="2" width="60.625" style="40" customWidth="1"/>
    <col min="3" max="3" width="1.625" style="40" customWidth="1"/>
    <col min="4" max="7" width="10.625" style="40" customWidth="1"/>
    <col min="8" max="8" width="50.625" style="40" customWidth="1"/>
    <col min="9" max="26" width="8.75" style="20"/>
    <col min="27" max="16384" width="8.75" style="40"/>
  </cols>
  <sheetData>
    <row r="1" spans="1:59" x14ac:dyDescent="0.2">
      <c r="A1" s="22"/>
      <c r="B1" s="22"/>
      <c r="C1" s="22"/>
      <c r="D1" s="22"/>
      <c r="E1" s="22"/>
      <c r="F1" s="22"/>
      <c r="G1" s="22"/>
      <c r="H1" s="22"/>
    </row>
    <row r="2" spans="1:59" ht="36.75" customHeight="1" x14ac:dyDescent="0.2">
      <c r="A2" s="22"/>
      <c r="B2" s="103" t="s">
        <v>21</v>
      </c>
      <c r="C2" s="103"/>
      <c r="D2" s="103"/>
      <c r="E2" s="103"/>
      <c r="F2" s="103"/>
      <c r="G2" s="103"/>
      <c r="H2" s="22"/>
    </row>
    <row r="3" spans="1:59" ht="12.75" customHeight="1" x14ac:dyDescent="0.2">
      <c r="A3" s="22"/>
      <c r="B3" s="49"/>
      <c r="C3" s="49"/>
      <c r="D3" s="22"/>
      <c r="E3" s="22"/>
      <c r="F3" s="22"/>
      <c r="G3" s="22"/>
      <c r="H3" s="22"/>
    </row>
    <row r="4" spans="1:59" ht="18" x14ac:dyDescent="0.2">
      <c r="A4" s="22"/>
      <c r="B4" s="121" t="s">
        <v>126</v>
      </c>
      <c r="C4" s="121"/>
      <c r="D4" s="121"/>
      <c r="E4" s="121"/>
      <c r="F4" s="121"/>
      <c r="G4" s="121"/>
      <c r="H4" s="121"/>
    </row>
    <row r="5" spans="1:59" s="54" customFormat="1" x14ac:dyDescent="0.2">
      <c r="A5" s="51"/>
      <c r="B5" s="50"/>
      <c r="C5" s="50"/>
      <c r="D5" s="52"/>
      <c r="E5" s="51"/>
      <c r="F5" s="51"/>
      <c r="G5" s="51"/>
      <c r="H5" s="51"/>
      <c r="I5" s="51"/>
      <c r="J5" s="51"/>
      <c r="K5" s="51"/>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row>
    <row r="6" spans="1:59" s="54" customFormat="1" ht="14.25" x14ac:dyDescent="0.2">
      <c r="A6" s="51"/>
      <c r="B6" s="55" t="s">
        <v>171</v>
      </c>
      <c r="C6" s="56"/>
      <c r="D6" s="56"/>
      <c r="E6" s="56"/>
      <c r="F6" s="56"/>
      <c r="G6" s="56"/>
      <c r="H6" s="56"/>
      <c r="I6" s="51"/>
      <c r="J6" s="51"/>
      <c r="K6" s="51"/>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row>
    <row r="7" spans="1:59" s="20" customFormat="1" ht="30" customHeight="1" x14ac:dyDescent="0.2">
      <c r="B7" s="118" t="s">
        <v>138</v>
      </c>
      <c r="C7" s="118"/>
      <c r="D7" s="118"/>
      <c r="E7" s="118"/>
      <c r="F7" s="118"/>
      <c r="G7" s="118"/>
      <c r="H7" s="118"/>
      <c r="I7" s="57"/>
      <c r="J7" s="57"/>
      <c r="K7" s="57"/>
    </row>
    <row r="8" spans="1:59" x14ac:dyDescent="0.2">
      <c r="A8" s="22"/>
      <c r="B8" s="101"/>
      <c r="C8" s="101"/>
      <c r="D8" s="22"/>
      <c r="E8" s="22"/>
      <c r="F8" s="22"/>
      <c r="G8" s="22"/>
      <c r="H8" s="22"/>
    </row>
    <row r="9" spans="1:59" x14ac:dyDescent="0.2">
      <c r="A9" s="22"/>
      <c r="B9" s="60" t="s">
        <v>8</v>
      </c>
      <c r="C9" s="61"/>
      <c r="D9" s="22"/>
      <c r="E9" s="22"/>
      <c r="F9" s="22"/>
      <c r="G9" s="22"/>
      <c r="H9" s="22"/>
    </row>
    <row r="10" spans="1:59" x14ac:dyDescent="0.2">
      <c r="A10" s="22"/>
      <c r="B10" s="119" t="s">
        <v>139</v>
      </c>
      <c r="C10" s="119"/>
      <c r="D10" s="119"/>
      <c r="E10" s="119"/>
      <c r="F10" s="119"/>
      <c r="G10" s="119"/>
      <c r="H10" s="119"/>
      <c r="AA10" s="20"/>
      <c r="AB10" s="20"/>
      <c r="AC10" s="20"/>
      <c r="AD10" s="20"/>
      <c r="AE10" s="20"/>
      <c r="AF10" s="20"/>
      <c r="AG10" s="20"/>
      <c r="AH10" s="20"/>
      <c r="AI10" s="20"/>
      <c r="AJ10" s="20"/>
      <c r="AK10" s="20"/>
      <c r="AL10" s="20"/>
      <c r="AM10" s="20"/>
      <c r="AN10" s="20"/>
      <c r="AO10" s="20"/>
      <c r="AP10" s="20"/>
      <c r="AQ10" s="20"/>
      <c r="AR10" s="20"/>
      <c r="AS10" s="20"/>
      <c r="AT10" s="20"/>
      <c r="AU10" s="20"/>
    </row>
    <row r="11" spans="1:59" x14ac:dyDescent="0.2">
      <c r="A11" s="22"/>
      <c r="B11" s="40" t="s">
        <v>140</v>
      </c>
      <c r="C11" s="58"/>
      <c r="D11" s="22"/>
      <c r="E11" s="22"/>
      <c r="F11" s="22"/>
      <c r="G11" s="22"/>
      <c r="H11" s="22"/>
      <c r="AA11" s="20"/>
      <c r="AB11" s="20"/>
      <c r="AC11" s="20"/>
      <c r="AD11" s="20"/>
      <c r="AE11" s="20"/>
      <c r="AF11" s="20"/>
      <c r="AG11" s="20"/>
      <c r="AH11" s="20"/>
      <c r="AI11" s="20"/>
      <c r="AJ11" s="20"/>
      <c r="AK11" s="20"/>
      <c r="AL11" s="20"/>
      <c r="AM11" s="20"/>
      <c r="AN11" s="20"/>
      <c r="AO11" s="20"/>
      <c r="AP11" s="20"/>
      <c r="AQ11" s="20"/>
      <c r="AR11" s="20"/>
      <c r="AS11" s="20"/>
      <c r="AT11" s="20"/>
      <c r="AU11" s="20"/>
    </row>
    <row r="12" spans="1:59" x14ac:dyDescent="0.2">
      <c r="A12" s="22"/>
      <c r="B12" s="22"/>
      <c r="C12" s="22"/>
      <c r="D12" s="22"/>
      <c r="E12" s="22"/>
      <c r="F12" s="22"/>
      <c r="G12" s="22"/>
      <c r="H12" s="22"/>
    </row>
    <row r="13" spans="1:59" s="20" customFormat="1" ht="15" x14ac:dyDescent="0.2">
      <c r="A13" s="22"/>
      <c r="B13" s="62" t="s">
        <v>0</v>
      </c>
      <c r="C13" s="62"/>
      <c r="D13" s="63"/>
      <c r="E13" s="63"/>
      <c r="F13" s="63"/>
      <c r="G13" s="63"/>
      <c r="H13" s="64"/>
    </row>
    <row r="14" spans="1:59" s="20" customFormat="1" x14ac:dyDescent="0.2">
      <c r="A14" s="22"/>
      <c r="B14" s="65"/>
      <c r="C14" s="65"/>
      <c r="D14" s="65"/>
      <c r="E14" s="65"/>
      <c r="F14" s="65"/>
      <c r="G14" s="65"/>
      <c r="H14" s="66"/>
    </row>
    <row r="15" spans="1:59" s="20" customFormat="1" ht="15" x14ac:dyDescent="0.2">
      <c r="A15" s="22"/>
      <c r="B15" s="67" t="s">
        <v>2</v>
      </c>
      <c r="C15" s="67"/>
      <c r="D15" s="68" t="s">
        <v>4</v>
      </c>
      <c r="E15" s="69" t="s">
        <v>6</v>
      </c>
      <c r="F15" s="69" t="s">
        <v>3</v>
      </c>
      <c r="G15" s="69" t="s">
        <v>13</v>
      </c>
      <c r="H15" s="68" t="s">
        <v>136</v>
      </c>
    </row>
    <row r="16" spans="1:59" s="20" customFormat="1" x14ac:dyDescent="0.2">
      <c r="A16" s="22"/>
      <c r="B16" s="67"/>
      <c r="C16" s="67"/>
      <c r="D16" s="68"/>
      <c r="E16" s="69"/>
      <c r="F16" s="69"/>
      <c r="G16" s="69"/>
      <c r="H16" s="68"/>
    </row>
    <row r="17" spans="1:42" s="20" customFormat="1" ht="15" x14ac:dyDescent="0.2">
      <c r="A17" s="22"/>
      <c r="B17" s="73" t="s">
        <v>91</v>
      </c>
      <c r="C17" s="67"/>
      <c r="D17" s="65" t="s">
        <v>68</v>
      </c>
      <c r="E17" s="75"/>
      <c r="F17" s="71" t="s">
        <v>170</v>
      </c>
      <c r="G17" s="71"/>
      <c r="H17" s="65"/>
      <c r="I17" s="102"/>
    </row>
    <row r="18" spans="1:42" s="20" customFormat="1" x14ac:dyDescent="0.2">
      <c r="A18" s="22"/>
      <c r="B18" s="76"/>
      <c r="C18" s="76"/>
      <c r="D18" s="65"/>
      <c r="E18" s="71"/>
      <c r="F18" s="65"/>
      <c r="G18" s="65"/>
      <c r="H18" s="77"/>
    </row>
    <row r="19" spans="1:42" s="20" customFormat="1" ht="15" customHeight="1" x14ac:dyDescent="0.2">
      <c r="B19" s="73" t="s">
        <v>70</v>
      </c>
      <c r="C19" s="74"/>
      <c r="D19" s="65" t="s">
        <v>71</v>
      </c>
      <c r="E19" s="78">
        <v>130</v>
      </c>
      <c r="F19" s="71" t="s">
        <v>75</v>
      </c>
      <c r="G19" s="71" t="s">
        <v>15</v>
      </c>
      <c r="H19" s="77" t="s">
        <v>72</v>
      </c>
    </row>
    <row r="20" spans="1:42" s="20" customFormat="1" x14ac:dyDescent="0.2">
      <c r="B20" s="74"/>
      <c r="C20" s="74"/>
      <c r="D20" s="65"/>
      <c r="E20" s="71"/>
      <c r="F20" s="71"/>
      <c r="G20" s="71"/>
      <c r="H20" s="77"/>
    </row>
    <row r="21" spans="1:42" s="20" customFormat="1" ht="15" customHeight="1" x14ac:dyDescent="0.2">
      <c r="B21" s="73" t="s">
        <v>73</v>
      </c>
      <c r="C21" s="74"/>
      <c r="D21" s="65" t="s">
        <v>74</v>
      </c>
      <c r="E21" s="78">
        <v>45</v>
      </c>
      <c r="F21" s="71" t="s">
        <v>75</v>
      </c>
      <c r="G21" s="71" t="s">
        <v>15</v>
      </c>
      <c r="H21" s="77"/>
    </row>
    <row r="22" spans="1:42" s="20" customFormat="1" x14ac:dyDescent="0.2">
      <c r="B22" s="74"/>
      <c r="C22" s="74"/>
      <c r="D22" s="65"/>
      <c r="E22" s="78"/>
      <c r="F22" s="71"/>
      <c r="G22" s="71"/>
      <c r="H22" s="77"/>
    </row>
    <row r="23" spans="1:42" s="20" customFormat="1" ht="32.25" customHeight="1" x14ac:dyDescent="0.2">
      <c r="B23" s="73" t="s">
        <v>45</v>
      </c>
      <c r="C23" s="74"/>
      <c r="D23" s="65" t="s">
        <v>47</v>
      </c>
      <c r="E23" s="78">
        <v>0</v>
      </c>
      <c r="F23" s="71" t="s">
        <v>5</v>
      </c>
      <c r="G23" s="71" t="s">
        <v>15</v>
      </c>
      <c r="H23" s="77"/>
    </row>
    <row r="24" spans="1:42" s="20" customFormat="1" x14ac:dyDescent="0.2">
      <c r="B24" s="74"/>
      <c r="C24" s="74"/>
      <c r="D24" s="65"/>
      <c r="E24" s="78"/>
      <c r="F24" s="71"/>
      <c r="G24" s="71"/>
      <c r="H24" s="77"/>
    </row>
    <row r="25" spans="1:42" s="20" customFormat="1" ht="14.25" customHeight="1" x14ac:dyDescent="0.2">
      <c r="B25" s="73" t="s">
        <v>76</v>
      </c>
      <c r="C25" s="74"/>
      <c r="D25" s="65" t="s">
        <v>19</v>
      </c>
      <c r="E25" s="78">
        <v>1</v>
      </c>
      <c r="F25" s="71" t="s">
        <v>5</v>
      </c>
      <c r="G25" s="71" t="s">
        <v>15</v>
      </c>
      <c r="H25" s="77"/>
    </row>
    <row r="26" spans="1:42" x14ac:dyDescent="0.2">
      <c r="A26" s="22"/>
      <c r="B26" s="74"/>
      <c r="C26" s="74"/>
      <c r="D26" s="66"/>
      <c r="E26" s="71"/>
      <c r="F26" s="71"/>
      <c r="G26" s="71"/>
      <c r="H26" s="66"/>
      <c r="AA26" s="20"/>
      <c r="AB26" s="20"/>
      <c r="AC26" s="20"/>
      <c r="AD26" s="20"/>
      <c r="AE26" s="20"/>
      <c r="AF26" s="20"/>
      <c r="AG26" s="20"/>
      <c r="AH26" s="20"/>
      <c r="AI26" s="20"/>
      <c r="AJ26" s="20"/>
      <c r="AK26" s="20"/>
      <c r="AL26" s="20"/>
      <c r="AM26" s="20"/>
      <c r="AN26" s="20"/>
      <c r="AO26" s="20"/>
      <c r="AP26" s="20"/>
    </row>
    <row r="27" spans="1:42" x14ac:dyDescent="0.2">
      <c r="A27" s="22"/>
      <c r="B27" s="74"/>
      <c r="C27" s="74"/>
      <c r="D27" s="65"/>
      <c r="E27" s="65"/>
      <c r="F27" s="65"/>
      <c r="G27" s="65"/>
      <c r="H27" s="66"/>
      <c r="AA27" s="20"/>
      <c r="AB27" s="20"/>
      <c r="AC27" s="20"/>
      <c r="AD27" s="20"/>
      <c r="AE27" s="20"/>
      <c r="AF27" s="20"/>
      <c r="AG27" s="20"/>
      <c r="AH27" s="20"/>
      <c r="AI27" s="20"/>
      <c r="AJ27" s="20"/>
      <c r="AK27" s="20"/>
      <c r="AL27" s="20"/>
      <c r="AM27" s="20"/>
      <c r="AN27" s="20"/>
      <c r="AO27" s="20"/>
      <c r="AP27" s="20"/>
    </row>
    <row r="28" spans="1:42" ht="15" x14ac:dyDescent="0.2">
      <c r="A28" s="22"/>
      <c r="B28" s="62" t="s">
        <v>1</v>
      </c>
      <c r="C28" s="62"/>
      <c r="D28" s="63"/>
      <c r="E28" s="63"/>
      <c r="F28" s="63"/>
      <c r="G28" s="63"/>
      <c r="H28" s="64"/>
      <c r="AA28" s="20"/>
      <c r="AB28" s="20"/>
      <c r="AC28" s="20"/>
      <c r="AD28" s="20"/>
      <c r="AE28" s="20"/>
      <c r="AF28" s="20"/>
      <c r="AG28" s="20"/>
      <c r="AH28" s="20"/>
      <c r="AI28" s="20"/>
      <c r="AJ28" s="20"/>
      <c r="AK28" s="20"/>
      <c r="AL28" s="20"/>
      <c r="AM28" s="20"/>
      <c r="AN28" s="20"/>
      <c r="AO28" s="20"/>
      <c r="AP28" s="20"/>
    </row>
    <row r="29" spans="1:42" x14ac:dyDescent="0.2">
      <c r="A29" s="22"/>
      <c r="B29" s="65"/>
      <c r="C29" s="65"/>
      <c r="D29" s="65"/>
      <c r="E29" s="65"/>
      <c r="F29" s="65"/>
      <c r="G29" s="65"/>
      <c r="H29" s="66"/>
      <c r="AA29" s="20"/>
      <c r="AB29" s="20"/>
      <c r="AC29" s="20"/>
      <c r="AD29" s="20"/>
      <c r="AE29" s="20"/>
      <c r="AF29" s="20"/>
      <c r="AG29" s="20"/>
      <c r="AH29" s="20"/>
      <c r="AI29" s="20"/>
      <c r="AJ29" s="20"/>
      <c r="AK29" s="20"/>
      <c r="AL29" s="20"/>
      <c r="AM29" s="20"/>
      <c r="AN29" s="20"/>
      <c r="AO29" s="20"/>
      <c r="AP29" s="20"/>
    </row>
    <row r="30" spans="1:42" ht="15" x14ac:dyDescent="0.2">
      <c r="A30" s="22"/>
      <c r="B30" s="67" t="s">
        <v>2</v>
      </c>
      <c r="C30" s="67"/>
      <c r="D30" s="68" t="s">
        <v>4</v>
      </c>
      <c r="E30" s="69" t="s">
        <v>6</v>
      </c>
      <c r="F30" s="69" t="s">
        <v>3</v>
      </c>
      <c r="G30" s="69" t="s">
        <v>13</v>
      </c>
      <c r="H30" s="68" t="s">
        <v>136</v>
      </c>
      <c r="AA30" s="20"/>
      <c r="AB30" s="20"/>
      <c r="AC30" s="20"/>
      <c r="AD30" s="20"/>
      <c r="AE30" s="20"/>
      <c r="AF30" s="20"/>
      <c r="AG30" s="20"/>
      <c r="AH30" s="20"/>
      <c r="AI30" s="20"/>
      <c r="AJ30" s="20"/>
      <c r="AK30" s="20"/>
      <c r="AL30" s="20"/>
      <c r="AM30" s="20"/>
      <c r="AN30" s="20"/>
      <c r="AO30" s="20"/>
      <c r="AP30" s="20"/>
    </row>
    <row r="31" spans="1:42" x14ac:dyDescent="0.2">
      <c r="A31" s="22"/>
      <c r="B31" s="81"/>
      <c r="C31" s="81"/>
      <c r="D31" s="81"/>
      <c r="E31" s="81"/>
      <c r="F31" s="81"/>
      <c r="G31" s="81"/>
      <c r="H31" s="66"/>
      <c r="AA31" s="20"/>
      <c r="AB31" s="20"/>
      <c r="AC31" s="20"/>
      <c r="AD31" s="20"/>
      <c r="AE31" s="20"/>
      <c r="AF31" s="20"/>
      <c r="AG31" s="20"/>
      <c r="AH31" s="20"/>
      <c r="AI31" s="20"/>
      <c r="AJ31" s="20"/>
      <c r="AK31" s="20"/>
      <c r="AL31" s="20"/>
      <c r="AM31" s="20"/>
      <c r="AN31" s="20"/>
      <c r="AO31" s="20"/>
      <c r="AP31" s="20"/>
    </row>
    <row r="32" spans="1:42" s="20" customFormat="1" ht="15" x14ac:dyDescent="0.2">
      <c r="A32" s="22"/>
      <c r="B32" s="82" t="s">
        <v>77</v>
      </c>
      <c r="C32" s="82"/>
      <c r="D32" s="65" t="s">
        <v>24</v>
      </c>
      <c r="E32" s="90" t="str">
        <f>IF(ISNUMBER(Cform),Cform*(Vforminst+Vformtank),"??")</f>
        <v>??</v>
      </c>
      <c r="F32" s="71" t="s">
        <v>128</v>
      </c>
      <c r="G32" s="71" t="s">
        <v>7</v>
      </c>
      <c r="H32" s="65" t="s">
        <v>79</v>
      </c>
    </row>
    <row r="33" spans="1:8" s="20" customFormat="1" x14ac:dyDescent="0.2">
      <c r="A33" s="22"/>
      <c r="B33" s="83"/>
      <c r="C33" s="84"/>
      <c r="D33" s="65"/>
      <c r="E33" s="71"/>
      <c r="F33" s="71"/>
      <c r="G33" s="71"/>
      <c r="H33" s="65"/>
    </row>
    <row r="34" spans="1:8" s="20" customFormat="1" ht="15" x14ac:dyDescent="0.2">
      <c r="A34" s="22"/>
      <c r="B34" s="83" t="s">
        <v>78</v>
      </c>
      <c r="C34" s="84"/>
      <c r="D34" s="65" t="s">
        <v>20</v>
      </c>
      <c r="E34" s="90" t="str">
        <f>IF(ISNUMBER(Qai),Qai*(1-Fdis)*Fwater/1000,"??")</f>
        <v>??</v>
      </c>
      <c r="F34" s="71" t="s">
        <v>12</v>
      </c>
      <c r="G34" s="71" t="s">
        <v>7</v>
      </c>
      <c r="H34" s="65" t="s">
        <v>80</v>
      </c>
    </row>
    <row r="35" spans="1:8" s="20" customFormat="1" x14ac:dyDescent="0.2">
      <c r="A35" s="22"/>
      <c r="B35" s="111"/>
      <c r="C35" s="111"/>
      <c r="D35" s="65"/>
      <c r="E35" s="65"/>
      <c r="F35" s="71"/>
      <c r="G35" s="71"/>
      <c r="H35" s="66"/>
    </row>
    <row r="36" spans="1:8" s="20" customFormat="1" x14ac:dyDescent="0.2">
      <c r="A36" s="22"/>
      <c r="B36" s="73"/>
      <c r="C36" s="85"/>
      <c r="D36" s="65"/>
      <c r="E36" s="65"/>
      <c r="F36" s="71"/>
      <c r="G36" s="71"/>
      <c r="H36" s="66"/>
    </row>
    <row r="37" spans="1:8" s="20" customFormat="1" x14ac:dyDescent="0.2">
      <c r="A37" s="22"/>
      <c r="B37" s="39"/>
      <c r="C37" s="39"/>
      <c r="D37" s="22"/>
      <c r="E37" s="22"/>
      <c r="F37" s="22"/>
      <c r="G37" s="22"/>
      <c r="H37" s="23"/>
    </row>
    <row r="38" spans="1:8" s="20" customFormat="1" x14ac:dyDescent="0.2">
      <c r="A38" s="22"/>
      <c r="B38" s="86" t="s">
        <v>14</v>
      </c>
      <c r="C38" s="86"/>
      <c r="D38" s="22"/>
      <c r="E38" s="22"/>
      <c r="F38" s="22"/>
      <c r="G38" s="22"/>
      <c r="H38" s="23"/>
    </row>
    <row r="39" spans="1:8" s="53" customFormat="1" x14ac:dyDescent="0.2">
      <c r="A39" s="51"/>
      <c r="B39" s="59"/>
      <c r="C39" s="59"/>
      <c r="D39" s="51"/>
      <c r="E39" s="51"/>
      <c r="F39" s="51"/>
      <c r="G39" s="51"/>
      <c r="H39" s="97"/>
    </row>
    <row r="40" spans="1:8" s="20" customFormat="1" x14ac:dyDescent="0.2"/>
    <row r="41" spans="1:8" s="20" customFormat="1" x14ac:dyDescent="0.2"/>
    <row r="42" spans="1:8" s="20" customFormat="1" x14ac:dyDescent="0.2"/>
    <row r="43" spans="1:8" s="20" customFormat="1" x14ac:dyDescent="0.2"/>
    <row r="44" spans="1:8" s="20" customFormat="1" x14ac:dyDescent="0.2"/>
    <row r="45" spans="1:8" s="20" customFormat="1" x14ac:dyDescent="0.2"/>
    <row r="46" spans="1:8" s="20" customFormat="1" x14ac:dyDescent="0.2"/>
    <row r="47" spans="1:8" s="20" customFormat="1" x14ac:dyDescent="0.2"/>
    <row r="48" spans="1:8" s="20" customFormat="1" x14ac:dyDescent="0.2"/>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pans="2:8" s="20" customFormat="1" x14ac:dyDescent="0.2"/>
    <row r="274" spans="2:8" s="20" customFormat="1" x14ac:dyDescent="0.2"/>
    <row r="275" spans="2:8" s="20" customFormat="1" x14ac:dyDescent="0.2"/>
    <row r="276" spans="2:8" s="20" customFormat="1" x14ac:dyDescent="0.2"/>
    <row r="277" spans="2:8" s="20" customFormat="1" x14ac:dyDescent="0.2"/>
    <row r="278" spans="2:8" s="20" customFormat="1" x14ac:dyDescent="0.2"/>
    <row r="279" spans="2:8" s="20" customFormat="1" x14ac:dyDescent="0.2"/>
    <row r="280" spans="2:8" s="20" customFormat="1" x14ac:dyDescent="0.2"/>
    <row r="281" spans="2:8" s="20" customFormat="1" x14ac:dyDescent="0.2"/>
    <row r="282" spans="2:8" s="20" customFormat="1" x14ac:dyDescent="0.2"/>
    <row r="283" spans="2:8" s="20" customFormat="1" x14ac:dyDescent="0.2"/>
    <row r="284" spans="2:8" s="20" customFormat="1" x14ac:dyDescent="0.2"/>
    <row r="285" spans="2:8" x14ac:dyDescent="0.2">
      <c r="B285" s="20"/>
      <c r="C285" s="20"/>
      <c r="D285" s="20"/>
      <c r="E285" s="20"/>
      <c r="F285" s="20"/>
      <c r="G285" s="20"/>
      <c r="H285" s="20"/>
    </row>
  </sheetData>
  <sheetProtection password="CDAE" sheet="1" objects="1" scenarios="1" formatCells="0" formatColumns="0" formatRows="0"/>
  <mergeCells count="5">
    <mergeCell ref="B4:H4"/>
    <mergeCell ref="B2:G2"/>
    <mergeCell ref="B7:H7"/>
    <mergeCell ref="B35:C35"/>
    <mergeCell ref="B10:H10"/>
  </mergeCells>
  <conditionalFormatting sqref="D19">
    <cfRule type="containsText" dxfId="1" priority="2" operator="containsText" text="Introduce value">
      <formula>NOT(ISERROR(SEARCH("Introduce value",#REF!)))</formula>
    </cfRule>
  </conditionalFormatting>
  <conditionalFormatting sqref="D21:D22">
    <cfRule type="containsText" dxfId="0" priority="1" operator="containsText" text="Introduce value">
      <formula>NOT(ISERROR(SEARCH("Introduce value",#REF!)))</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33"/>
  <sheetViews>
    <sheetView workbookViewId="0"/>
  </sheetViews>
  <sheetFormatPr defaultColWidth="8.75" defaultRowHeight="12.75" x14ac:dyDescent="0.2"/>
  <cols>
    <col min="1" max="1" width="1.625" style="1" customWidth="1"/>
    <col min="2" max="2" width="34.375" style="1" customWidth="1"/>
    <col min="3" max="3" width="41.375" style="1" customWidth="1"/>
    <col min="4" max="4" width="33.5" style="1" customWidth="1"/>
    <col min="5" max="5" width="12.25" style="1" bestFit="1" customWidth="1"/>
    <col min="6" max="6" width="17" style="1" bestFit="1" customWidth="1"/>
    <col min="7" max="7" width="16.75" style="1" bestFit="1" customWidth="1"/>
    <col min="8" max="8" width="17.375" style="1" bestFit="1" customWidth="1"/>
    <col min="9" max="9" width="11.375" style="1" bestFit="1" customWidth="1"/>
    <col min="10" max="10" width="19.375" style="1" customWidth="1"/>
    <col min="11" max="11" width="14.125" style="1" customWidth="1"/>
    <col min="12" max="12" width="13.125" style="1" customWidth="1"/>
    <col min="13" max="13" width="16.125" style="1" customWidth="1"/>
    <col min="14" max="14" width="20.375" style="1" customWidth="1"/>
    <col min="15" max="15" width="10.625" style="1" customWidth="1"/>
    <col min="16" max="16" width="11.25" style="1" customWidth="1"/>
    <col min="17" max="16384" width="8.75" style="1"/>
  </cols>
  <sheetData>
    <row r="2" spans="2:3" ht="18" x14ac:dyDescent="0.25">
      <c r="B2" s="13" t="s">
        <v>142</v>
      </c>
      <c r="C2" s="13"/>
    </row>
    <row r="3" spans="2:3" x14ac:dyDescent="0.2">
      <c r="B3" s="14"/>
      <c r="C3" s="15"/>
    </row>
    <row r="4" spans="2:3" ht="25.5" x14ac:dyDescent="0.2">
      <c r="B4" s="4" t="s">
        <v>29</v>
      </c>
      <c r="C4" s="9" t="s">
        <v>30</v>
      </c>
    </row>
    <row r="5" spans="2:3" x14ac:dyDescent="0.2">
      <c r="B5" s="3" t="s">
        <v>11</v>
      </c>
      <c r="C5" s="6" t="s">
        <v>17</v>
      </c>
    </row>
    <row r="6" spans="2:3" x14ac:dyDescent="0.2">
      <c r="B6" s="2" t="s">
        <v>31</v>
      </c>
      <c r="C6" s="8">
        <v>228</v>
      </c>
    </row>
    <row r="7" spans="2:3" x14ac:dyDescent="0.2">
      <c r="B7" s="2" t="s">
        <v>32</v>
      </c>
      <c r="C7" s="8">
        <v>407</v>
      </c>
    </row>
    <row r="8" spans="2:3" x14ac:dyDescent="0.2">
      <c r="B8" s="2" t="s">
        <v>33</v>
      </c>
      <c r="C8" s="8">
        <v>24</v>
      </c>
    </row>
    <row r="9" spans="2:3" x14ac:dyDescent="0.2">
      <c r="B9" s="2" t="s">
        <v>34</v>
      </c>
      <c r="C9" s="8">
        <v>362</v>
      </c>
    </row>
    <row r="10" spans="2:3" x14ac:dyDescent="0.2">
      <c r="B10" s="2" t="s">
        <v>35</v>
      </c>
      <c r="C10" s="8">
        <v>191</v>
      </c>
    </row>
    <row r="11" spans="2:3" x14ac:dyDescent="0.2">
      <c r="B11" s="2" t="s">
        <v>36</v>
      </c>
      <c r="C11" s="8">
        <v>143</v>
      </c>
    </row>
    <row r="12" spans="2:3" x14ac:dyDescent="0.2">
      <c r="B12" s="2" t="s">
        <v>37</v>
      </c>
      <c r="C12" s="8">
        <v>143</v>
      </c>
    </row>
    <row r="13" spans="2:3" x14ac:dyDescent="0.2">
      <c r="B13" s="2" t="s">
        <v>38</v>
      </c>
      <c r="C13" s="8">
        <v>68</v>
      </c>
    </row>
    <row r="14" spans="2:3" x14ac:dyDescent="0.2">
      <c r="B14" s="2" t="s">
        <v>39</v>
      </c>
      <c r="C14" s="8">
        <v>121</v>
      </c>
    </row>
    <row r="15" spans="2:3" x14ac:dyDescent="0.2">
      <c r="B15" s="2" t="s">
        <v>157</v>
      </c>
      <c r="C15" s="8" t="s">
        <v>159</v>
      </c>
    </row>
    <row r="17" spans="2:4" x14ac:dyDescent="0.2">
      <c r="B17" s="5"/>
      <c r="C17" s="16"/>
    </row>
    <row r="18" spans="2:4" x14ac:dyDescent="0.2">
      <c r="B18" s="5"/>
      <c r="C18" s="16"/>
    </row>
    <row r="19" spans="2:4" ht="18" x14ac:dyDescent="0.25">
      <c r="B19" s="13" t="s">
        <v>143</v>
      </c>
      <c r="C19" s="13"/>
    </row>
    <row r="21" spans="2:4" x14ac:dyDescent="0.2">
      <c r="B21" s="4" t="s">
        <v>144</v>
      </c>
      <c r="C21" s="18"/>
    </row>
    <row r="22" spans="2:4" x14ac:dyDescent="0.2">
      <c r="B22" s="2" t="s">
        <v>145</v>
      </c>
      <c r="C22" s="17"/>
    </row>
    <row r="23" spans="2:4" x14ac:dyDescent="0.2">
      <c r="B23" s="2" t="s">
        <v>169</v>
      </c>
      <c r="C23" s="17"/>
    </row>
    <row r="25" spans="2:4" x14ac:dyDescent="0.2">
      <c r="B25" s="4" t="s">
        <v>148</v>
      </c>
      <c r="C25" s="4" t="s">
        <v>88</v>
      </c>
      <c r="D25" s="4" t="s">
        <v>89</v>
      </c>
    </row>
    <row r="26" spans="2:4" x14ac:dyDescent="0.2">
      <c r="B26" s="3" t="s">
        <v>150</v>
      </c>
      <c r="C26" s="8" t="s">
        <v>17</v>
      </c>
      <c r="D26" s="8" t="s">
        <v>17</v>
      </c>
    </row>
    <row r="27" spans="2:4" x14ac:dyDescent="0.2">
      <c r="B27" s="2" t="s">
        <v>164</v>
      </c>
      <c r="C27" s="8">
        <v>10000</v>
      </c>
      <c r="D27" s="8">
        <v>2000</v>
      </c>
    </row>
    <row r="28" spans="2:4" x14ac:dyDescent="0.2">
      <c r="B28" s="2" t="s">
        <v>87</v>
      </c>
      <c r="C28" s="8">
        <v>50000</v>
      </c>
      <c r="D28" s="8">
        <v>6000</v>
      </c>
    </row>
    <row r="29" spans="2:4" ht="13.5" x14ac:dyDescent="0.3">
      <c r="B29" s="5"/>
      <c r="C29" s="16"/>
      <c r="D29" s="16"/>
    </row>
    <row r="30" spans="2:4" ht="13.5" x14ac:dyDescent="0.3">
      <c r="B30" s="4" t="s">
        <v>149</v>
      </c>
      <c r="C30" s="4" t="s">
        <v>88</v>
      </c>
      <c r="D30" s="4" t="s">
        <v>89</v>
      </c>
    </row>
    <row r="31" spans="2:4" x14ac:dyDescent="0.2">
      <c r="B31" s="3" t="s">
        <v>150</v>
      </c>
      <c r="C31" s="8" t="s">
        <v>17</v>
      </c>
      <c r="D31" s="8" t="s">
        <v>17</v>
      </c>
    </row>
    <row r="32" spans="2:4" x14ac:dyDescent="0.2">
      <c r="B32" s="2" t="s">
        <v>164</v>
      </c>
      <c r="C32" s="8">
        <f>+C27*0.1</f>
        <v>1000</v>
      </c>
      <c r="D32" s="8">
        <f>+D27*0.1</f>
        <v>200</v>
      </c>
    </row>
    <row r="33" spans="2:4" x14ac:dyDescent="0.2">
      <c r="B33" s="2" t="s">
        <v>87</v>
      </c>
      <c r="C33" s="8" t="s">
        <v>152</v>
      </c>
      <c r="D33" s="8" t="s">
        <v>152</v>
      </c>
    </row>
  </sheetData>
  <sheetProtection password="CDAE" sheet="1" objects="1" scenarios="1" formatCells="0" formatColumns="0" formatRows="0"/>
  <protectedRanges>
    <protectedRange sqref="B27 B32" name="Range1"/>
  </protectedRanges>
  <dataConsolidate/>
  <dataValidations count="2">
    <dataValidation type="list" allowBlank="1" showDropDown="1" showInputMessage="1" showErrorMessage="1" sqref="B5:B8">
      <formula1>ActiveIngredient</formula1>
    </dataValidation>
    <dataValidation type="list" allowBlank="1" showDropDown="1" showInputMessage="1" showErrorMessage="1" sqref="B26:B29 B31:B33 B22:B23">
      <formula1>ProductForm</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6" ma:contentTypeDescription="Content type for ECHA process documents" ma:contentTypeScope="" ma:versionID="1365d24dc65ae06e8aa86d7a5dce7c41">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targetNamespace="http://schemas.microsoft.com/office/2006/metadata/properties" ma:root="true" ma:fieldsID="1967cbdcd2ea25626b2cbc35ac3e469e" ns2:_="" ns3:_="" ns4:_="" ns5:_="" ns6:_="">
    <xsd:import namespace="5be2862c-9c7a-466a-8f6d-c278e82738e2"/>
    <xsd:import namespace="5bcca709-0b09-4b74-bfa0-2137a84c1763"/>
    <xsd:import namespace="d80dd6ab-43bf-4d9d-bb1e-742532452846"/>
    <xsd:import namespace="b80ede5c-af4c-4bf2-9a87-706a3579dc11"/>
    <xsd:import namespace="735cbd8a-ef91-4d32-baee-5f03e5fb30bf"/>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ACTV16-17-26468</_dlc_DocId>
    <_dlc_DocIdUrl xmlns="5bcca709-0b09-4b74-bfa0-2137a84c1763">
      <Url>https://activity.echa.europa.eu/sites/act-16/process-16-0/_layouts/DocIdRedir.aspx?ID=ACTV16-17-26468</Url>
      <Description>ACTV16-17-26468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2.xml><?xml version="1.0" encoding="utf-8"?>
<ds:datastoreItem xmlns:ds="http://schemas.openxmlformats.org/officeDocument/2006/customXml" ds:itemID="{77BD3101-CB9B-4806-8024-628A76E8F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E1CFF7-3811-4B00-85F4-0D62518EAA52}">
  <ds:schemaRefs>
    <ds:schemaRef ds:uri="http://purl.org/dc/elements/1.1/"/>
    <ds:schemaRef ds:uri="http://purl.org/dc/terms/"/>
    <ds:schemaRef ds:uri="5bcca709-0b09-4b74-bfa0-2137a84c1763"/>
    <ds:schemaRef ds:uri="http://schemas.microsoft.com/office/2006/documentManagement/types"/>
    <ds:schemaRef ds:uri="735cbd8a-ef91-4d32-baee-5f03e5fb30bf"/>
    <ds:schemaRef ds:uri="http://schemas.microsoft.com/office/infopath/2007/PartnerControls"/>
    <ds:schemaRef ds:uri="http://www.w3.org/XML/1998/namespace"/>
    <ds:schemaRef ds:uri="b80ede5c-af4c-4bf2-9a87-706a3579dc11"/>
    <ds:schemaRef ds:uri="http://schemas.openxmlformats.org/package/2006/metadata/core-properties"/>
    <ds:schemaRef ds:uri="d80dd6ab-43bf-4d9d-bb1e-742532452846"/>
    <ds:schemaRef ds:uri="5be2862c-9c7a-466a-8f6d-c278e82738e2"/>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5.xml><?xml version="1.0" encoding="utf-8"?>
<ds:datastoreItem xmlns:ds="http://schemas.openxmlformats.org/officeDocument/2006/customXml" ds:itemID="{248557FC-F572-4299-8474-14E99191E3A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43</vt:i4>
      </vt:variant>
    </vt:vector>
  </HeadingPairs>
  <TitlesOfParts>
    <vt:vector size="49" baseType="lpstr">
      <vt:lpstr>Introduction</vt:lpstr>
      <vt:lpstr>Index</vt:lpstr>
      <vt:lpstr>PT4-FDM industries</vt:lpstr>
      <vt:lpstr>PT4-large scale kitchens, etc</vt:lpstr>
      <vt:lpstr>PT4-milking parlour systems </vt:lpstr>
      <vt:lpstr>Pick-lists &amp; Defaults</vt:lpstr>
      <vt:lpstr>activeSubstances</vt:lpstr>
      <vt:lpstr>'PT4-FDM industries'!Additional_scenario_for_disinfection_in_food__drink_and_milk_insdustries__FDM___Van_der_Poel_1999___ESD_Annex_I__p.30</vt:lpstr>
      <vt:lpstr>ApplicationArea</vt:lpstr>
      <vt:lpstr>appway</vt:lpstr>
      <vt:lpstr>appway_small</vt:lpstr>
      <vt:lpstr>'PT4-large scale kitchens, etc'!AREAsurf_largescale</vt:lpstr>
      <vt:lpstr>'PT4-large scale kitchens, etc'!AREAsurf_slaught</vt:lpstr>
      <vt:lpstr>'PT4-FDM industries'!Assessment_of_entire_plants__e.g.breweries__dairies__beverage_processing_plants___IHO_2006___ESD_Table_5__p.14_15</vt:lpstr>
      <vt:lpstr>'PT4-FDM industries'!CAPSTP_off_site</vt:lpstr>
      <vt:lpstr>'PT4-FDM industries'!CAPSTP_on_site</vt:lpstr>
      <vt:lpstr>'PT4-FDM industries'!Cdisinf</vt:lpstr>
      <vt:lpstr>'PT4-FDM industries'!Cform</vt:lpstr>
      <vt:lpstr>'PT4-milking parlour systems '!Cform</vt:lpstr>
      <vt:lpstr>'PT4-FDM industries'!DIL</vt:lpstr>
      <vt:lpstr>'PT4-FDM industries'!F_dis</vt:lpstr>
      <vt:lpstr>'PT4-FDM industries'!F_water</vt:lpstr>
      <vt:lpstr>'PT4-FDM industries'!Fdis</vt:lpstr>
      <vt:lpstr>'PT4-large scale kitchens, etc'!Fdis</vt:lpstr>
      <vt:lpstr>'PT4-milking parlour systems '!Fdis</vt:lpstr>
      <vt:lpstr>'PT4-FDM industries'!Felim</vt:lpstr>
      <vt:lpstr>'PT4-large scale kitchens, etc'!Felim</vt:lpstr>
      <vt:lpstr>'PT4-FDM industries'!Fraction_air</vt:lpstr>
      <vt:lpstr>'PT4-FDM industries'!Fraction_water</vt:lpstr>
      <vt:lpstr>'PT4-FDM industries'!Fwater</vt:lpstr>
      <vt:lpstr>'PT4-large scale kitchens, etc'!Fwater</vt:lpstr>
      <vt:lpstr>'PT4-milking parlour systems '!Fwater</vt:lpstr>
      <vt:lpstr>'PT4-FDM industries'!General_scenario_for_drink_and_beverage_industry__dairy_industry__breweries__Bakker_2006___ESD_Table_4__p.12_13</vt:lpstr>
      <vt:lpstr>'PT4-FDM industries'!Nappl</vt:lpstr>
      <vt:lpstr>'PT4-large scale kitchens, etc'!Nappl</vt:lpstr>
      <vt:lpstr>'PT4-FDM industries'!Q_ai</vt:lpstr>
      <vt:lpstr>'PT4-FDM industries'!Qai</vt:lpstr>
      <vt:lpstr>'PT4-milking parlour systems '!Qai</vt:lpstr>
      <vt:lpstr>'PT4-FDM industries'!Qai_set</vt:lpstr>
      <vt:lpstr>'PT4-large scale kitchens, etc'!Qaiappl</vt:lpstr>
      <vt:lpstr>'PT4-FDM industries'!Qdisinf</vt:lpstr>
      <vt:lpstr>'PT4-FDM industries'!Qwater</vt:lpstr>
      <vt:lpstr>'PT4-FDM industries'!T_emission</vt:lpstr>
      <vt:lpstr>'PT4-FDM industries'!Temission</vt:lpstr>
      <vt:lpstr>'PT4-FDM industries'!Vforminst</vt:lpstr>
      <vt:lpstr>'PT4-milking parlour systems '!Vforminst</vt:lpstr>
      <vt:lpstr>'PT4-FDM industries'!Vformmix</vt:lpstr>
      <vt:lpstr>'PT4-FDM industries'!Vformtank</vt:lpstr>
      <vt:lpstr>'PT4-milking parlour systems '!Vformtank</vt:lpstr>
    </vt:vector>
  </TitlesOfParts>
  <Company>European Chemicals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v.01</dc:title>
  <dc:creator>NOGUEIRO Eugenia</dc:creator>
  <cp:lastModifiedBy>NOGUEIRO Eugenia</cp:lastModifiedBy>
  <dcterms:created xsi:type="dcterms:W3CDTF">2015-06-18T08:46:54Z</dcterms:created>
  <dcterms:modified xsi:type="dcterms:W3CDTF">2016-02-09T13:21:19Z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57c1e62d-929f-45c2-94a6-7c5f14a5656c</vt:lpwstr>
  </property>
</Properties>
</file>